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945" windowHeight="11520" tabRatio="902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공종별내역서!$A$1:$M$152</definedName>
    <definedName name="_xlnm.Print_Area" localSheetId="1">공종별집계표!$A$1:$M$27</definedName>
    <definedName name="_xlnm.Print_Area" localSheetId="0">원가계산서!$A$1:$M$36</definedName>
    <definedName name="_xlnm.Print_Titles" localSheetId="2">공종별내역서!$1:$3</definedName>
    <definedName name="_xlnm.Print_Titles" localSheetId="0">원가계산서!#REF!</definedName>
  </definedNames>
  <calcPr calcId="125725"/>
</workbook>
</file>

<file path=xl/calcChain.xml><?xml version="1.0" encoding="utf-8"?>
<calcChain xmlns="http://schemas.openxmlformats.org/spreadsheetml/2006/main">
  <c r="E27" i="1"/>
  <c r="J7" i="3" l="1"/>
  <c r="J151"/>
  <c r="H151"/>
  <c r="H138"/>
  <c r="J137"/>
  <c r="H137"/>
  <c r="H136"/>
  <c r="F136"/>
  <c r="H129"/>
  <c r="J128"/>
  <c r="H128"/>
  <c r="J122"/>
  <c r="H122"/>
  <c r="J73"/>
  <c r="J72"/>
  <c r="H65"/>
  <c r="J63"/>
  <c r="H63"/>
  <c r="F60"/>
  <c r="J49"/>
  <c r="J50" s="1"/>
  <c r="I14" i="2" s="1"/>
  <c r="J14" s="1"/>
  <c r="F49" i="3"/>
  <c r="F20"/>
  <c r="J8"/>
  <c r="F8"/>
  <c r="H7"/>
  <c r="J129"/>
  <c r="J150"/>
  <c r="H150"/>
  <c r="J149"/>
  <c r="H149"/>
  <c r="F149"/>
  <c r="J145"/>
  <c r="H145"/>
  <c r="F145"/>
  <c r="J144"/>
  <c r="H144"/>
  <c r="F144"/>
  <c r="J143"/>
  <c r="H143"/>
  <c r="F143"/>
  <c r="J142"/>
  <c r="H142"/>
  <c r="J117"/>
  <c r="H117"/>
  <c r="F117"/>
  <c r="J116"/>
  <c r="H116"/>
  <c r="F116"/>
  <c r="J115"/>
  <c r="H115"/>
  <c r="F115"/>
  <c r="J114"/>
  <c r="F114"/>
  <c r="J113"/>
  <c r="F113"/>
  <c r="J112"/>
  <c r="F112"/>
  <c r="J111"/>
  <c r="F111"/>
  <c r="J110"/>
  <c r="F110"/>
  <c r="J109"/>
  <c r="F109"/>
  <c r="J108"/>
  <c r="F108"/>
  <c r="J105"/>
  <c r="F105"/>
  <c r="J104"/>
  <c r="F104"/>
  <c r="J103"/>
  <c r="F103"/>
  <c r="J102"/>
  <c r="F102"/>
  <c r="J101"/>
  <c r="F101"/>
  <c r="J100"/>
  <c r="F100"/>
  <c r="J96"/>
  <c r="F96"/>
  <c r="J95"/>
  <c r="F95"/>
  <c r="J94"/>
  <c r="F94"/>
  <c r="J93"/>
  <c r="F93"/>
  <c r="J92"/>
  <c r="F92"/>
  <c r="J91"/>
  <c r="F91"/>
  <c r="J90"/>
  <c r="F90"/>
  <c r="J81"/>
  <c r="F81"/>
  <c r="J71"/>
  <c r="F71"/>
  <c r="J70"/>
  <c r="F70"/>
  <c r="J59"/>
  <c r="F59"/>
  <c r="J58"/>
  <c r="F58"/>
  <c r="J57"/>
  <c r="F57"/>
  <c r="J56"/>
  <c r="F56"/>
  <c r="J55"/>
  <c r="F55"/>
  <c r="J54"/>
  <c r="F54"/>
  <c r="J53"/>
  <c r="F53"/>
  <c r="J41"/>
  <c r="F41"/>
  <c r="J17"/>
  <c r="F17"/>
  <c r="J16"/>
  <c r="F16"/>
  <c r="G18" i="1"/>
  <c r="F18"/>
  <c r="G16"/>
  <c r="F16"/>
  <c r="G15"/>
  <c r="F15"/>
  <c r="D12"/>
  <c r="G9"/>
  <c r="G10" s="1"/>
  <c r="F9"/>
  <c r="F10" s="1"/>
  <c r="G7"/>
  <c r="G19" s="1"/>
  <c r="F7"/>
  <c r="F22" s="1"/>
  <c r="D6"/>
  <c r="D5"/>
  <c r="J126" i="3" l="1"/>
  <c r="H72"/>
  <c r="K8"/>
  <c r="J146"/>
  <c r="I24" i="2" s="1"/>
  <c r="J24" s="1"/>
  <c r="H146" i="3"/>
  <c r="G24" i="2" s="1"/>
  <c r="H24" s="1"/>
  <c r="K102" i="3"/>
  <c r="K103"/>
  <c r="K116"/>
  <c r="F118"/>
  <c r="K92"/>
  <c r="K17"/>
  <c r="K53"/>
  <c r="K57"/>
  <c r="K93"/>
  <c r="K55"/>
  <c r="K59"/>
  <c r="K81"/>
  <c r="K111"/>
  <c r="K112"/>
  <c r="K142"/>
  <c r="K49"/>
  <c r="J106"/>
  <c r="J97"/>
  <c r="I20" i="2" s="1"/>
  <c r="J20" s="1"/>
  <c r="H64" i="3"/>
  <c r="H66"/>
  <c r="H60"/>
  <c r="K91"/>
  <c r="K101"/>
  <c r="K110"/>
  <c r="L144"/>
  <c r="H44"/>
  <c r="H62"/>
  <c r="J26"/>
  <c r="K70"/>
  <c r="K96"/>
  <c r="F106"/>
  <c r="K108"/>
  <c r="K144"/>
  <c r="J44"/>
  <c r="J64"/>
  <c r="J131"/>
  <c r="K41"/>
  <c r="K56"/>
  <c r="K71"/>
  <c r="K95"/>
  <c r="K105"/>
  <c r="K114"/>
  <c r="L116"/>
  <c r="F142"/>
  <c r="L142" s="1"/>
  <c r="H152"/>
  <c r="G25" i="2" s="1"/>
  <c r="H25" s="1"/>
  <c r="H37" i="3"/>
  <c r="J66"/>
  <c r="H131"/>
  <c r="J118"/>
  <c r="J65"/>
  <c r="J124"/>
  <c r="H12"/>
  <c r="H13" s="1"/>
  <c r="G8" i="2" s="1"/>
  <c r="H8" s="1"/>
  <c r="K16" i="3"/>
  <c r="K54"/>
  <c r="K58"/>
  <c r="K90"/>
  <c r="K94"/>
  <c r="K100"/>
  <c r="K104"/>
  <c r="K109"/>
  <c r="K113"/>
  <c r="K150"/>
  <c r="H19"/>
  <c r="F50"/>
  <c r="E14" i="2" s="1"/>
  <c r="G14" i="1"/>
  <c r="G13"/>
  <c r="F97" i="3"/>
  <c r="E20" i="2" s="1"/>
  <c r="J74" i="3"/>
  <c r="I16" i="2" s="1"/>
  <c r="J16" s="1"/>
  <c r="J152" i="3"/>
  <c r="I25" i="2" s="1"/>
  <c r="J25" s="1"/>
  <c r="J19" i="3"/>
  <c r="F13" i="1"/>
  <c r="F14"/>
  <c r="F19"/>
  <c r="G20"/>
  <c r="H8" i="3"/>
  <c r="L8" s="1"/>
  <c r="H16"/>
  <c r="L16" s="1"/>
  <c r="H17"/>
  <c r="L17" s="1"/>
  <c r="H20"/>
  <c r="H41"/>
  <c r="H49"/>
  <c r="H50" s="1"/>
  <c r="G14" i="2" s="1"/>
  <c r="H14" s="1"/>
  <c r="H53" i="3"/>
  <c r="H54"/>
  <c r="L54" s="1"/>
  <c r="H55"/>
  <c r="L55" s="1"/>
  <c r="H56"/>
  <c r="L56" s="1"/>
  <c r="H57"/>
  <c r="L57" s="1"/>
  <c r="H58"/>
  <c r="L58" s="1"/>
  <c r="H59"/>
  <c r="L59" s="1"/>
  <c r="H70"/>
  <c r="H71"/>
  <c r="L71" s="1"/>
  <c r="H73"/>
  <c r="H81"/>
  <c r="H90"/>
  <c r="H91"/>
  <c r="L91" s="1"/>
  <c r="H92"/>
  <c r="L92" s="1"/>
  <c r="H93"/>
  <c r="L93" s="1"/>
  <c r="H94"/>
  <c r="L94" s="1"/>
  <c r="H95"/>
  <c r="L95" s="1"/>
  <c r="H96"/>
  <c r="L96" s="1"/>
  <c r="H100"/>
  <c r="L100" s="1"/>
  <c r="H101"/>
  <c r="L101" s="1"/>
  <c r="H102"/>
  <c r="L102" s="1"/>
  <c r="H103"/>
  <c r="L103" s="1"/>
  <c r="H104"/>
  <c r="L104" s="1"/>
  <c r="H105"/>
  <c r="L105" s="1"/>
  <c r="H108"/>
  <c r="L108" s="1"/>
  <c r="H109"/>
  <c r="L109" s="1"/>
  <c r="H110"/>
  <c r="L110" s="1"/>
  <c r="H111"/>
  <c r="L111" s="1"/>
  <c r="H112"/>
  <c r="L112" s="1"/>
  <c r="H113"/>
  <c r="L113" s="1"/>
  <c r="H114"/>
  <c r="L114" s="1"/>
  <c r="F150"/>
  <c r="F20" i="1"/>
  <c r="J130" i="3"/>
  <c r="J123"/>
  <c r="G21" i="1"/>
  <c r="G22"/>
  <c r="L149" i="3"/>
  <c r="K149"/>
  <c r="F21" i="1"/>
  <c r="L115" i="3"/>
  <c r="K115"/>
  <c r="L117"/>
  <c r="K117"/>
  <c r="L143"/>
  <c r="K143"/>
  <c r="L145"/>
  <c r="K145"/>
  <c r="J20"/>
  <c r="J138"/>
  <c r="H130"/>
  <c r="H123"/>
  <c r="H127"/>
  <c r="J37"/>
  <c r="J136"/>
  <c r="L136" s="1"/>
  <c r="J45"/>
  <c r="H36"/>
  <c r="J36"/>
  <c r="J38" s="1"/>
  <c r="I12" i="2" s="1"/>
  <c r="J12" s="1"/>
  <c r="H21" i="3"/>
  <c r="H124"/>
  <c r="H45"/>
  <c r="H126"/>
  <c r="H38" l="1"/>
  <c r="G12" i="2" s="1"/>
  <c r="H12" s="1"/>
  <c r="F119" i="3"/>
  <c r="E21" i="2" s="1"/>
  <c r="F21" s="1"/>
  <c r="L146" i="3"/>
  <c r="F146"/>
  <c r="E24" i="2" s="1"/>
  <c r="K24" s="1"/>
  <c r="F62" i="3"/>
  <c r="H25"/>
  <c r="J25"/>
  <c r="J27" s="1"/>
  <c r="I10" i="2" s="1"/>
  <c r="J10" s="1"/>
  <c r="H125" i="3"/>
  <c r="H132" s="1"/>
  <c r="G22" i="2" s="1"/>
  <c r="H22" s="1"/>
  <c r="H26" i="3"/>
  <c r="H18"/>
  <c r="H22" s="1"/>
  <c r="G9" i="2" s="1"/>
  <c r="H9" s="1"/>
  <c r="J6" i="3"/>
  <c r="L20"/>
  <c r="J119"/>
  <c r="I21" i="2" s="1"/>
  <c r="J21" s="1"/>
  <c r="H6" i="3"/>
  <c r="L118"/>
  <c r="H135"/>
  <c r="H139" s="1"/>
  <c r="G23" i="2" s="1"/>
  <c r="H23" s="1"/>
  <c r="H31" i="3"/>
  <c r="F14" i="2"/>
  <c r="L14" s="1"/>
  <c r="K14"/>
  <c r="J135" i="3"/>
  <c r="J139" s="1"/>
  <c r="I23" i="2" s="1"/>
  <c r="J23" s="1"/>
  <c r="H106" i="3"/>
  <c r="F24" i="1"/>
  <c r="J18" i="3"/>
  <c r="L53"/>
  <c r="H61"/>
  <c r="H67" s="1"/>
  <c r="G15" i="2" s="1"/>
  <c r="H15" s="1"/>
  <c r="F20"/>
  <c r="H5" i="3"/>
  <c r="K136"/>
  <c r="L106"/>
  <c r="H97"/>
  <c r="G20" i="2" s="1"/>
  <c r="H20" s="1"/>
  <c r="H74" i="3"/>
  <c r="G16" i="2" s="1"/>
  <c r="H16" s="1"/>
  <c r="L49" i="3"/>
  <c r="L50" s="1"/>
  <c r="K20"/>
  <c r="J12"/>
  <c r="J13" s="1"/>
  <c r="I8" i="2" s="1"/>
  <c r="J8" s="1"/>
  <c r="J21" i="3"/>
  <c r="J127"/>
  <c r="L90"/>
  <c r="L97" s="1"/>
  <c r="G24" i="1"/>
  <c r="L81" i="3"/>
  <c r="L41"/>
  <c r="L150"/>
  <c r="H118"/>
  <c r="J125"/>
  <c r="L70"/>
  <c r="J132" l="1"/>
  <c r="I22" i="2" s="1"/>
  <c r="J22" s="1"/>
  <c r="F24"/>
  <c r="L24" s="1"/>
  <c r="L119" i="3"/>
  <c r="H9"/>
  <c r="G7" i="2" s="1"/>
  <c r="H7" s="1"/>
  <c r="H27" i="3"/>
  <c r="G10" i="2" s="1"/>
  <c r="H10" s="1"/>
  <c r="K20"/>
  <c r="J43" i="3"/>
  <c r="J42"/>
  <c r="J86"/>
  <c r="J87" s="1"/>
  <c r="I19" i="2" s="1"/>
  <c r="J19" s="1"/>
  <c r="K129" i="3"/>
  <c r="F129"/>
  <c r="L129" s="1"/>
  <c r="J32"/>
  <c r="J30"/>
  <c r="G25" i="1"/>
  <c r="H86" i="3"/>
  <c r="H87" s="1"/>
  <c r="G19" i="2" s="1"/>
  <c r="H19" s="1"/>
  <c r="F25" i="1"/>
  <c r="H32" i="3"/>
  <c r="H30"/>
  <c r="L20" i="2"/>
  <c r="J22" i="3"/>
  <c r="I9" i="2" s="1"/>
  <c r="J9" s="1"/>
  <c r="H119" i="3"/>
  <c r="G21" i="2" s="1"/>
  <c r="H33" i="3" l="1"/>
  <c r="G11" i="2" s="1"/>
  <c r="H11" s="1"/>
  <c r="F73" i="3"/>
  <c r="L73" s="1"/>
  <c r="K73"/>
  <c r="J46"/>
  <c r="I13" i="2" s="1"/>
  <c r="J13" s="1"/>
  <c r="H21"/>
  <c r="L21" s="1"/>
  <c r="K21"/>
  <c r="F66" i="3"/>
  <c r="L66" s="1"/>
  <c r="K66"/>
  <c r="F61"/>
  <c r="K138"/>
  <c r="F138"/>
  <c r="L138" s="1"/>
  <c r="F64"/>
  <c r="L64" s="1"/>
  <c r="K64"/>
  <c r="F6"/>
  <c r="L6" s="1"/>
  <c r="K6"/>
  <c r="G26" i="1"/>
  <c r="G27" s="1"/>
  <c r="K131" i="3"/>
  <c r="F131"/>
  <c r="L131" s="1"/>
  <c r="K124"/>
  <c r="F124"/>
  <c r="L124" s="1"/>
  <c r="F26" i="1"/>
  <c r="F27" s="1"/>
  <c r="J31" i="3"/>
  <c r="J33" s="1"/>
  <c r="I11" i="2" s="1"/>
  <c r="J11" s="1"/>
  <c r="F65" i="3"/>
  <c r="L65" s="1"/>
  <c r="K65"/>
  <c r="F72"/>
  <c r="K72"/>
  <c r="H43"/>
  <c r="F63"/>
  <c r="L63" s="1"/>
  <c r="K63"/>
  <c r="J60"/>
  <c r="K60"/>
  <c r="H42"/>
  <c r="H46" l="1"/>
  <c r="G13" i="2" s="1"/>
  <c r="H13" s="1"/>
  <c r="K128" i="3"/>
  <c r="F128"/>
  <c r="L128" s="1"/>
  <c r="L72"/>
  <c r="L74" s="1"/>
  <c r="F74"/>
  <c r="E16" i="2" s="1"/>
  <c r="K137" i="3"/>
  <c r="F137"/>
  <c r="L137" s="1"/>
  <c r="F67"/>
  <c r="E15" i="2" s="1"/>
  <c r="L60" i="3"/>
  <c r="K151"/>
  <c r="F151"/>
  <c r="F29" i="1"/>
  <c r="G29"/>
  <c r="J62" i="3" l="1"/>
  <c r="L62" s="1"/>
  <c r="K62"/>
  <c r="F15" i="2"/>
  <c r="G30" i="1"/>
  <c r="G31" s="1"/>
  <c r="G36" s="1"/>
  <c r="L151" i="3"/>
  <c r="L152" s="1"/>
  <c r="F152"/>
  <c r="E25" i="2" s="1"/>
  <c r="K122" i="3"/>
  <c r="F122"/>
  <c r="F30" i="1"/>
  <c r="F31" s="1"/>
  <c r="F36" s="1"/>
  <c r="F44" i="3"/>
  <c r="L44" s="1"/>
  <c r="K44"/>
  <c r="F16" i="2"/>
  <c r="L16" s="1"/>
  <c r="K16"/>
  <c r="J61" i="3" l="1"/>
  <c r="K61"/>
  <c r="L122"/>
  <c r="F25" i="2"/>
  <c r="L25" s="1"/>
  <c r="K25"/>
  <c r="H77" i="3"/>
  <c r="H78" s="1"/>
  <c r="G17" i="2" s="1"/>
  <c r="H17" s="1"/>
  <c r="J77" i="3"/>
  <c r="J78" s="1"/>
  <c r="I17" i="2" s="1"/>
  <c r="J17" s="1"/>
  <c r="F18" i="3" l="1"/>
  <c r="K18"/>
  <c r="F26"/>
  <c r="L26" s="1"/>
  <c r="K26"/>
  <c r="F25"/>
  <c r="K25"/>
  <c r="F82"/>
  <c r="F30"/>
  <c r="K30"/>
  <c r="J67"/>
  <c r="I15" i="2" s="1"/>
  <c r="L61" i="3"/>
  <c r="L67" s="1"/>
  <c r="F12"/>
  <c r="K12"/>
  <c r="E34" i="1"/>
  <c r="T25" i="2"/>
  <c r="F37" i="3"/>
  <c r="L37" s="1"/>
  <c r="K37"/>
  <c r="F19"/>
  <c r="L19" s="1"/>
  <c r="K19"/>
  <c r="J15" i="2" l="1"/>
  <c r="L15" s="1"/>
  <c r="K15"/>
  <c r="L30" i="3"/>
  <c r="F83"/>
  <c r="E18" i="2" s="1"/>
  <c r="F27" i="3"/>
  <c r="E10" i="2" s="1"/>
  <c r="L25" i="3"/>
  <c r="L27" s="1"/>
  <c r="L18"/>
  <c r="F13"/>
  <c r="E8" i="2" s="1"/>
  <c r="L12" i="3"/>
  <c r="L13" s="1"/>
  <c r="F5"/>
  <c r="F7"/>
  <c r="L7" s="1"/>
  <c r="K7"/>
  <c r="K130" l="1"/>
  <c r="F130"/>
  <c r="L130" s="1"/>
  <c r="F123"/>
  <c r="L123" s="1"/>
  <c r="K123"/>
  <c r="F9"/>
  <c r="E7" i="2" s="1"/>
  <c r="F8"/>
  <c r="L8" s="1"/>
  <c r="K8"/>
  <c r="F77" i="3"/>
  <c r="K77"/>
  <c r="F45"/>
  <c r="L45" s="1"/>
  <c r="K45"/>
  <c r="F18" i="2"/>
  <c r="K125" i="3"/>
  <c r="F125"/>
  <c r="H82"/>
  <c r="F10" i="2"/>
  <c r="L10" s="1"/>
  <c r="K10"/>
  <c r="F7" l="1"/>
  <c r="H83" i="3"/>
  <c r="G18" i="2" s="1"/>
  <c r="L125" i="3"/>
  <c r="F78"/>
  <c r="E17" i="2" s="1"/>
  <c r="L77" i="3"/>
  <c r="L78" s="1"/>
  <c r="J82" l="1"/>
  <c r="K82"/>
  <c r="F36"/>
  <c r="K36"/>
  <c r="F17" i="2"/>
  <c r="L17" s="1"/>
  <c r="K17"/>
  <c r="H18"/>
  <c r="F32" i="3"/>
  <c r="L32" s="1"/>
  <c r="K32"/>
  <c r="J83" l="1"/>
  <c r="I18" i="2" s="1"/>
  <c r="L82" i="3"/>
  <c r="L83" s="1"/>
  <c r="G6" i="2"/>
  <c r="H6" s="1"/>
  <c r="G5" s="1"/>
  <c r="H5" s="1"/>
  <c r="H27" s="1"/>
  <c r="E8" i="1" s="1"/>
  <c r="F38" i="3"/>
  <c r="E12" i="2" s="1"/>
  <c r="L36" i="3"/>
  <c r="L38" s="1"/>
  <c r="F31"/>
  <c r="K31"/>
  <c r="F12" i="2" l="1"/>
  <c r="L12" s="1"/>
  <c r="K12"/>
  <c r="J18"/>
  <c r="L18" s="1"/>
  <c r="K18"/>
  <c r="K127" i="3"/>
  <c r="F127"/>
  <c r="L127" s="1"/>
  <c r="K126"/>
  <c r="F126"/>
  <c r="L31"/>
  <c r="L33" s="1"/>
  <c r="F33"/>
  <c r="E11" i="2" s="1"/>
  <c r="E16" i="1"/>
  <c r="D16" s="1"/>
  <c r="E15"/>
  <c r="E18"/>
  <c r="D18" s="1"/>
  <c r="E9"/>
  <c r="D9" s="1"/>
  <c r="D8"/>
  <c r="J5" i="3"/>
  <c r="K5"/>
  <c r="E10" i="1" l="1"/>
  <c r="F11" i="2"/>
  <c r="L11" s="1"/>
  <c r="K11"/>
  <c r="L126" i="3"/>
  <c r="L132" s="1"/>
  <c r="F132"/>
  <c r="E22" i="2" s="1"/>
  <c r="E17" i="1"/>
  <c r="D15"/>
  <c r="J9" i="3"/>
  <c r="I7" i="2" s="1"/>
  <c r="L5" i="3"/>
  <c r="L9" s="1"/>
  <c r="F22" i="2" l="1"/>
  <c r="L22" s="1"/>
  <c r="K22"/>
  <c r="J7"/>
  <c r="K7"/>
  <c r="E14" i="1"/>
  <c r="D14" s="1"/>
  <c r="E13"/>
  <c r="D13" s="1"/>
  <c r="D10"/>
  <c r="I6" i="2" l="1"/>
  <c r="J6" s="1"/>
  <c r="I5" s="1"/>
  <c r="J5" s="1"/>
  <c r="J27" s="1"/>
  <c r="E11" i="1" s="1"/>
  <c r="L7" i="2"/>
  <c r="F21" i="3"/>
  <c r="K21"/>
  <c r="L21" l="1"/>
  <c r="L22" s="1"/>
  <c r="F22"/>
  <c r="E9" i="2" s="1"/>
  <c r="D11" i="1"/>
  <c r="F9" i="2" l="1"/>
  <c r="K9"/>
  <c r="L9" l="1"/>
  <c r="K135" i="3"/>
  <c r="F135"/>
  <c r="L135" l="1"/>
  <c r="L139" s="1"/>
  <c r="F139"/>
  <c r="E23" i="2" s="1"/>
  <c r="F43" i="3" l="1"/>
  <c r="L43" s="1"/>
  <c r="K43"/>
  <c r="F23" i="2"/>
  <c r="L23" s="1"/>
  <c r="K23"/>
  <c r="F86" i="3"/>
  <c r="K86"/>
  <c r="F87" l="1"/>
  <c r="E19" i="2" s="1"/>
  <c r="L86" i="3"/>
  <c r="L87" s="1"/>
  <c r="F19" i="2" l="1"/>
  <c r="L19" s="1"/>
  <c r="K19"/>
  <c r="F42" i="3" l="1"/>
  <c r="K42"/>
  <c r="L42" l="1"/>
  <c r="L46" s="1"/>
  <c r="F46"/>
  <c r="E13" i="2" s="1"/>
  <c r="F13" l="1"/>
  <c r="K13"/>
  <c r="L13" l="1"/>
  <c r="E6"/>
  <c r="F6" l="1"/>
  <c r="K6"/>
  <c r="L6" l="1"/>
  <c r="E5"/>
  <c r="F5" l="1"/>
  <c r="K5"/>
  <c r="F27" l="1"/>
  <c r="E4" i="1" s="1"/>
  <c r="L5" i="2"/>
  <c r="L27" s="1"/>
  <c r="E7" i="1" l="1"/>
  <c r="D4"/>
  <c r="E20" l="1"/>
  <c r="D20" s="1"/>
  <c r="E23"/>
  <c r="E22"/>
  <c r="D22" s="1"/>
  <c r="E21"/>
  <c r="D21" s="1"/>
  <c r="D7"/>
  <c r="D19" l="1"/>
  <c r="E24"/>
  <c r="D24" l="1"/>
  <c r="E25"/>
  <c r="D25" l="1"/>
  <c r="E26"/>
  <c r="D26" l="1"/>
  <c r="D27"/>
  <c r="E29" l="1"/>
  <c r="D29" l="1"/>
  <c r="E30"/>
  <c r="D30" s="1"/>
  <c r="E31" l="1"/>
  <c r="E36" s="1"/>
  <c r="D31" l="1"/>
  <c r="D36" s="1"/>
</calcChain>
</file>

<file path=xl/sharedStrings.xml><?xml version="1.0" encoding="utf-8"?>
<sst xmlns="http://schemas.openxmlformats.org/spreadsheetml/2006/main" count="1661" uniqueCount="526">
  <si>
    <t>01010346398424AB7F729BBE49B22C34D37</t>
  </si>
  <si>
    <t>0101034639843789297213D69918075CA47</t>
  </si>
  <si>
    <t>010101463983D1F4B670DB96B98D6715367</t>
  </si>
  <si>
    <t>010101463983D4499D7E4E3099C05FE2487</t>
  </si>
  <si>
    <t>010101463983D44AA272923DF9A30CBAFA7</t>
  </si>
  <si>
    <t>010102463986024A237421AAE9A5140FBA7</t>
  </si>
  <si>
    <t>010103463984378BD7758EB5798A3000467</t>
  </si>
  <si>
    <t>010103463984378BD478638C495D3B41BD7</t>
  </si>
  <si>
    <t>010101463983D4499D7E7B7E59EBDC99C17</t>
  </si>
  <si>
    <t>010103411D896AF0887A028CF9FA5F40E27AA8F6B4B</t>
  </si>
  <si>
    <t>010103411D896AF0887A028CE9D0E180E0753E4C30D</t>
  </si>
  <si>
    <t>010107411D896AF6137889B249D029D02E767B10871</t>
  </si>
  <si>
    <t>010109411D896AF46572128CB998A5CA8E756533F15</t>
  </si>
  <si>
    <t>010109411D884591CA7B73BDF9478FF9027348D0DF9</t>
  </si>
  <si>
    <t>010109411D884591CA7B73BDF9478FF9027348D01CB</t>
  </si>
  <si>
    <t>010109411D884591CA7BB96CD9421725577B1B52E58</t>
  </si>
  <si>
    <t>010109411D884591CA7BB96CD942172DAE7315114D2</t>
  </si>
  <si>
    <t>010109411D884591CA7BB96CD9421577F570F5396EA</t>
  </si>
  <si>
    <t>010110411D896AF46572129D49BBCE40D27413247E8</t>
  </si>
  <si>
    <t>010110411D896AF465723D776939E033EE7727939C5</t>
  </si>
  <si>
    <t>010112411D896AF50A7E48D469AED2A126795F9E6DC</t>
  </si>
  <si>
    <t>0101144788817BDF2F7E78104958144EF67491BCCC4</t>
  </si>
  <si>
    <t>0101154788817BDF2F7E78104958144EF67491BCCC3</t>
  </si>
  <si>
    <t>010118411D896AF2B67A7536F90679B09B7CF47BDD2</t>
  </si>
  <si>
    <t>01011841388621DE027F8CF4C98FC4DD0979F641852</t>
  </si>
  <si>
    <t>01011841388621DE027F9D74796629348773908A4B5</t>
  </si>
  <si>
    <t>포천석, 320*24mm, 모르타르 30mm</t>
  </si>
  <si>
    <t>방화12.5+0.5강판,양면, 틀및부자재포함</t>
  </si>
  <si>
    <t>12*900*2100mm, 칼라, 부자재포함</t>
  </si>
  <si>
    <t>47898A87F39E7B6493C96CCD787</t>
  </si>
  <si>
    <t>01  서울마천동,삼전동365자동화코너개보수공사</t>
  </si>
  <si>
    <t>강화유리문/손보호</t>
  </si>
  <si>
    <t>유리끼우기 - 판유리</t>
  </si>
  <si>
    <t>복층유리주위코킹</t>
  </si>
  <si>
    <t>5*5, 실리콘</t>
  </si>
  <si>
    <t>천정형 냉,난방기</t>
  </si>
  <si>
    <t xml:space="preserve"> &lt; 마천동 &gt;</t>
  </si>
  <si>
    <t>CCTV 가동중실사</t>
  </si>
  <si>
    <t>외부사인화면교체</t>
  </si>
  <si>
    <t>3600*800</t>
  </si>
  <si>
    <t>내부사인화면교체</t>
  </si>
  <si>
    <t>2450*400</t>
  </si>
  <si>
    <t>상부. 입.출금사인</t>
  </si>
  <si>
    <t>샌드위치판넬 철거</t>
  </si>
  <si>
    <t>지붕, 틀및마감재포함</t>
  </si>
  <si>
    <t>해체재 재사용 안 함</t>
  </si>
  <si>
    <t>벽돌 및 불럭벽 철거</t>
  </si>
  <si>
    <t>철근콘크리트 철거</t>
  </si>
  <si>
    <t>소형브레이커25kg</t>
  </si>
  <si>
    <t>비품및집기 철거</t>
  </si>
  <si>
    <t>PVC,Φ100</t>
  </si>
  <si>
    <t>점토벽돌포장공사</t>
  </si>
  <si>
    <t>모래60T+벽돌포함</t>
  </si>
  <si>
    <t>모래150T+블록포함</t>
  </si>
  <si>
    <t>건설(건축)폐자재</t>
  </si>
  <si>
    <t>건설폐기물처리비-중간</t>
  </si>
  <si>
    <t>직   접    재   료   비</t>
  </si>
  <si>
    <t>간   접    재   료   비</t>
  </si>
  <si>
    <t>직   접    노   무   비</t>
  </si>
  <si>
    <t>간   접    노   무   비</t>
  </si>
  <si>
    <t>기     계     경     비</t>
  </si>
  <si>
    <t>산   재   보   험   료</t>
  </si>
  <si>
    <t>고   용   보   험   료</t>
  </si>
  <si>
    <t>건   강   보   험   료</t>
  </si>
  <si>
    <t>연   금   보   험   료</t>
  </si>
  <si>
    <t>안   전   관   리   비</t>
  </si>
  <si>
    <t>기     타     경     비</t>
  </si>
  <si>
    <t>건설기계대여대금지급보증서수수료</t>
  </si>
  <si>
    <t>[ 소             계 ]</t>
  </si>
  <si>
    <r>
      <rPr>
        <sz val="9"/>
        <color rgb="FF000000"/>
        <rFont val="굴림"/>
        <family val="3"/>
        <charset val="129"/>
      </rPr>
      <t xml:space="preserve">환  </t>
    </r>
    <r>
      <rPr>
        <sz val="9"/>
        <color rgb="FF000000"/>
        <rFont val="Arial"/>
      </rPr>
      <t xml:space="preserve"> </t>
    </r>
    <r>
      <rPr>
        <sz val="9"/>
        <color rgb="FF000000"/>
        <rFont val="굴림"/>
        <family val="3"/>
        <charset val="129"/>
      </rPr>
      <t>경   보</t>
    </r>
    <r>
      <rPr>
        <sz val="9"/>
        <color rgb="FF000000"/>
        <rFont val="Arial"/>
      </rPr>
      <t xml:space="preserve">    </t>
    </r>
    <r>
      <rPr>
        <sz val="9"/>
        <color rgb="FF000000"/>
        <rFont val="굴림"/>
        <family val="3"/>
        <charset val="129"/>
      </rPr>
      <t>존</t>
    </r>
    <r>
      <rPr>
        <sz val="9"/>
        <color rgb="FF000000"/>
        <rFont val="Arial"/>
      </rPr>
      <t xml:space="preserve">    </t>
    </r>
    <r>
      <rPr>
        <sz val="9"/>
        <color rgb="FF000000"/>
        <rFont val="굴림"/>
        <family val="3"/>
        <charset val="129"/>
      </rPr>
      <t>비</t>
    </r>
  </si>
  <si>
    <t>TW0900M2S, 인버터 23평형</t>
  </si>
  <si>
    <t>010114  냉난방기 공 사</t>
  </si>
  <si>
    <t>010116  철  거  공  사</t>
  </si>
  <si>
    <t>010115  사 인 물 공 사</t>
  </si>
  <si>
    <t>010118  골재 및 운반비</t>
  </si>
  <si>
    <t>010117  부  대  공  사</t>
  </si>
  <si>
    <t>010113  기  타  공  사</t>
  </si>
  <si>
    <t>건설폐기물상차·운반비-중간처리</t>
  </si>
  <si>
    <t>혼합건설폐기물(소각 5%이하)</t>
  </si>
  <si>
    <t>010119  폐기물  처리비</t>
  </si>
  <si>
    <t>공종코드</t>
  </si>
  <si>
    <t>비  고</t>
  </si>
  <si>
    <t>노  무  비</t>
  </si>
  <si>
    <t>단  가</t>
  </si>
  <si>
    <t>공종레벨</t>
  </si>
  <si>
    <t>공종소계</t>
  </si>
  <si>
    <t>금  액</t>
  </si>
  <si>
    <t>공종구분</t>
  </si>
  <si>
    <t>상위공종</t>
  </si>
  <si>
    <t>재  료  비</t>
  </si>
  <si>
    <t>010112  수  장  공  사</t>
  </si>
  <si>
    <t>바탕만들기+비닐페인트(롤러칠)</t>
  </si>
  <si>
    <t>010111  칠    공    사</t>
  </si>
  <si>
    <t>강화유리, 칼라, 12mm, 그린</t>
  </si>
  <si>
    <t>010110  유  리  공  사</t>
  </si>
  <si>
    <t>SSD02[100*50(100)]</t>
  </si>
  <si>
    <t>피벗힌지, 100kg, 방화문용</t>
  </si>
  <si>
    <t>SSD01[100*50(100)]</t>
  </si>
  <si>
    <t>셔터용 전동개폐기(220-380V)</t>
  </si>
  <si>
    <t>화강석 재료분리대(습식, 잔다듬)</t>
  </si>
  <si>
    <t>셔터박스 보강틀설치/방범망포함</t>
  </si>
  <si>
    <t>010101  가  설  공  사</t>
  </si>
  <si>
    <t>010102  철근콘크리트공사</t>
  </si>
  <si>
    <t>[ 합           계 ]</t>
  </si>
  <si>
    <t>1.0B 치장쌓기(양면 치장)</t>
  </si>
  <si>
    <t>010103  조  적  공  사</t>
  </si>
  <si>
    <t>010104  돌    공    사</t>
  </si>
  <si>
    <t>010109  창  호  공  사</t>
  </si>
  <si>
    <t>010106  방  수  공  사</t>
  </si>
  <si>
    <t>010105  목    공    사</t>
  </si>
  <si>
    <t>하도급대금지급보증서수수료</t>
  </si>
  <si>
    <t>(재료+직노+도.관/1.1)</t>
  </si>
  <si>
    <t>퇴 직 공 제 부 금 비</t>
  </si>
  <si>
    <t>작업설 ,부산물등(△)</t>
  </si>
  <si>
    <t>금           액</t>
  </si>
  <si>
    <t>비             목</t>
  </si>
  <si>
    <t>화강석붙임(습식, 잔다듬)</t>
  </si>
  <si>
    <t>인력비빔 콘크리트 타설</t>
  </si>
  <si>
    <t>9.0T+석고보드9.5</t>
  </si>
  <si>
    <t>석고판 나사 고정(치장용)</t>
  </si>
  <si>
    <t>캐노피 설치/965*1500</t>
  </si>
  <si>
    <t>3.075+3.26+1.5</t>
  </si>
  <si>
    <t>재사용, 에어컨,게시판등</t>
  </si>
  <si>
    <t>365 띠장(H:100)</t>
  </si>
  <si>
    <t>600H, 틀및부자재포함</t>
  </si>
  <si>
    <t>L:20km, 덤프8톤</t>
  </si>
  <si>
    <t>U형측구설치/철재트렌치포함</t>
  </si>
  <si>
    <t>텍스, 합판 철거(천장)</t>
  </si>
  <si>
    <t>건설폐기물처리비-중간처리</t>
  </si>
  <si>
    <t>15톤덤프, 30km이하</t>
  </si>
  <si>
    <t>463983D44AA1703210F91D710F8A7</t>
  </si>
  <si>
    <t>463983D44AA17021DD19C8C366367</t>
  </si>
  <si>
    <t>463983D44AA17021DD19C8C40E477</t>
  </si>
  <si>
    <t>463886995F4773CBCB59A2AB985A7</t>
  </si>
  <si>
    <t>4638827E3D0B7AB173C93F9333B27</t>
  </si>
  <si>
    <t>4638827E3D0B7AB173C93F933DB67</t>
  </si>
  <si>
    <t>4638827E3D0B7AB173C93F9338347</t>
  </si>
  <si>
    <t>4638827E3D0B7AB173C93F9339DB7</t>
  </si>
  <si>
    <t>463883657EE9743FD3794958EF6A7</t>
  </si>
  <si>
    <t>463883657EE9743FD379495A923C7</t>
  </si>
  <si>
    <t>463883657EE9743FD379495A9DC67</t>
  </si>
  <si>
    <t>463883657EE9743FD3794A6C91E67</t>
  </si>
  <si>
    <t>46388365758E7A68CC495C4C30227</t>
  </si>
  <si>
    <t>463983D1F4B670DB96B98D6715367</t>
  </si>
  <si>
    <t>463983D4499D7E7B7E59EBDC99C17</t>
  </si>
  <si>
    <t>463983D4499D7E4E3099C05FE2487</t>
  </si>
  <si>
    <t>463983D44AA272923DF9A30CBAFA7</t>
  </si>
  <si>
    <t>463986024A237421AAE9A5140FBA7</t>
  </si>
  <si>
    <t>4639843789297213D69918075CA47</t>
  </si>
  <si>
    <t>463984378BD7758EB5798A3000467</t>
  </si>
  <si>
    <t>463984378BD478638C495D3B41BD7</t>
  </si>
  <si>
    <t>46398424AB7F729BBE49B22C34D37</t>
  </si>
  <si>
    <t>46398DD048D67200093941EA386A7</t>
  </si>
  <si>
    <t>46398F233C9E717C6AE97C72437E7</t>
  </si>
  <si>
    <t>46398DD422807F19DFC972770BE27</t>
  </si>
  <si>
    <t>46398DD048D67200093941EA3DEC7</t>
  </si>
  <si>
    <t>46398A99AD287F1230B9C800BEBD7</t>
  </si>
  <si>
    <t>46398DD048D67200093941EA37437</t>
  </si>
  <si>
    <t>46398A9B5F63784D75198335B6EF7</t>
  </si>
  <si>
    <t>46398858B5D57176FF09FEF113DF7</t>
  </si>
  <si>
    <t>4639885C2A967E3163A9A52D446A7</t>
  </si>
  <si>
    <t>4639885C2A967E3163A9A52CBD987</t>
  </si>
  <si>
    <t>46398DDA4ED87ABFE999729A8F637</t>
  </si>
  <si>
    <t>46398E3FB9AA793A40B957BC0D977</t>
  </si>
  <si>
    <t>46398E3CE1517F3E9369EEBA7B757</t>
  </si>
  <si>
    <t>46398E3CE426776BFF897D6F8B9D7</t>
  </si>
  <si>
    <t>46398E3CE4237A3E51E92E14D8047</t>
  </si>
  <si>
    <t>46398E3CE7F87E8DB5F9FFF2F3557</t>
  </si>
  <si>
    <t>46398E3BDEDA7C2C4B694AD0C0B67</t>
  </si>
  <si>
    <t>46398E3BDEDA7C2C4B694AD0C0B47</t>
  </si>
  <si>
    <t>46398E3BDEDA7C2C4B694AD0C0B07</t>
  </si>
  <si>
    <t>46398E3D8D5D7F515D5965B0A0F57</t>
  </si>
  <si>
    <t>46398E3BDEDA7C2C4B694AD0C0B27</t>
  </si>
  <si>
    <t>46398E32EBF277F269C914674B747</t>
  </si>
  <si>
    <t>46398DD04BAA78066289EE68D3637</t>
  </si>
  <si>
    <t>46398CEF994071A15119B0E579E37</t>
  </si>
  <si>
    <t>천장, 바탕용 석고판(1겹) + 치장용 석고판(1겹)</t>
  </si>
  <si>
    <t>안전접합유리12.3T+SST12T(300*100)*3</t>
  </si>
  <si>
    <t>4639885C2A967E3163A9ABBA2B3C7</t>
  </si>
  <si>
    <t>4638836577B87C6B66B9873AF4067</t>
  </si>
  <si>
    <t>4638836577B87C5906C98B31A4A07</t>
  </si>
  <si>
    <t>4638836574E773CFFF89B7FEADB27</t>
  </si>
  <si>
    <t>4638836574E773CFFF89B7FEAB847</t>
  </si>
  <si>
    <t>4638836577B87C6B66B9873AFAAF7</t>
  </si>
  <si>
    <t>4788817BDF2F7E78104958144EF67491BCCC6</t>
  </si>
  <si>
    <t>4788817BDF2F7E78104958144EF67491BCCC5</t>
  </si>
  <si>
    <t>4788817BDF2F7E78104958144EF67491BCCC4</t>
  </si>
  <si>
    <t>4788817BDF2F7E78104958144EF67491BCF9C</t>
  </si>
  <si>
    <t>4788817BDF2F7E78104958144EF67491BCDE6</t>
  </si>
  <si>
    <t>4788817BDF2F7E78104958144EF67491BCF96</t>
  </si>
  <si>
    <t>4788817BDF2F7E78104958144EF67491BCF9D</t>
  </si>
  <si>
    <t>4788817BDF2F7E78104958144EF67491BCDE7</t>
  </si>
  <si>
    <t>4788817BDF2F7E78104958144EF67491BCF97</t>
  </si>
  <si>
    <t>411D884591CA7BB96CD942172DAE7315114D2</t>
  </si>
  <si>
    <t>411D896AF0887A028CF9FA5F40E27AA8F6B4B</t>
  </si>
  <si>
    <t>411D884591CA7B73BDF9478FF9027348D01CB</t>
  </si>
  <si>
    <t>411D896AF46572128CB998A5CA8E756533F15</t>
  </si>
  <si>
    <t>4788817BDF2F7E78104958144EF67491BCCC1</t>
  </si>
  <si>
    <t>4788817BDF2F7E78104958144EF67491BCCC2</t>
  </si>
  <si>
    <t>4788817BDF2F7E78104958144EF67491BCF91</t>
  </si>
  <si>
    <t>4788817BDF2F7E78104958144EF67491BCE8C</t>
  </si>
  <si>
    <t>4788817BDF2F7E78104958144EF67491BCF93</t>
  </si>
  <si>
    <t>4788817BDF2F7E78104958144EF67491BCCC7</t>
  </si>
  <si>
    <t>411D896AF465723D776939E033EE7727939C5</t>
  </si>
  <si>
    <t>411D896AF6137889B249D029D02E767B10871</t>
  </si>
  <si>
    <t>411D896AF0887A028CE9D0E180E0753E4C30D</t>
  </si>
  <si>
    <t>4788817BDF2F7E78104958144EF67491BCCC8</t>
  </si>
  <si>
    <t>4788817BDF2F7E78104958144EF67491BCF92</t>
  </si>
  <si>
    <t>411D884591CA7BB96CD9421725577B1B52E58</t>
  </si>
  <si>
    <t>411D884591CA7B73BDF9478FF9027348D0DF9</t>
  </si>
  <si>
    <t>4788817BDF2F7E78104958144EF67491BCCC9</t>
  </si>
  <si>
    <t>4788817BDF2F7E78104958144EF67491BCF90</t>
  </si>
  <si>
    <t>4788817BDF2F7E78104958144EF67491BCCC0</t>
  </si>
  <si>
    <t>4788817BDF2F7E78104958144EF67491BCF95</t>
  </si>
  <si>
    <t>411D896AF46572129D49BBCE40D27413247E8</t>
  </si>
  <si>
    <t>4788817BDF2F7E78104958144EF67491BCF94</t>
  </si>
  <si>
    <t>411D884591CA7BB96CD9421577F570F5396EA</t>
  </si>
  <si>
    <t>411D896AF50A7E48D469AED2A126795F9E6DC</t>
  </si>
  <si>
    <t>4788817BDF2F7E78104958144EF67491BCCC3</t>
  </si>
  <si>
    <t>플로어힌지, KS3호, 105kg, 강화유리문(K-8300)</t>
  </si>
  <si>
    <t>도어클로저, K-2830, KS3호, 고급방화, 40∼65kg</t>
  </si>
  <si>
    <t>01010946398E3FB9AA793A40B957BC0D977</t>
  </si>
  <si>
    <t>01010846398E3CE1517F3E9369EEBA7B757</t>
  </si>
  <si>
    <t>01010746398DDA4ED87ABFE999729A8F637</t>
  </si>
  <si>
    <t>01010746398858B5D57176FF09FEF113DF7</t>
  </si>
  <si>
    <t>0101074639885C2A967E3163A9A52CBD987</t>
  </si>
  <si>
    <t>0101074639885C2A967E3163A9A52D446A7</t>
  </si>
  <si>
    <t>01010646398A99AD287F1230B9C800BEBD7</t>
  </si>
  <si>
    <t>01010646398A9B5F63784D75198335B6EF7</t>
  </si>
  <si>
    <t>01010546398DD048D67200093941EA37437</t>
  </si>
  <si>
    <t>01010546398DD048D67200093941EA386A7</t>
  </si>
  <si>
    <t>01010546398DD048D67200093941EA3DEC7</t>
  </si>
  <si>
    <t>01010446398DD422807F19DFC972770BE27</t>
  </si>
  <si>
    <t>01010446398F233C9E717C6AE97C72437E7</t>
  </si>
  <si>
    <t>01010946398E3CE426776BFF897D6F8B9D7</t>
  </si>
  <si>
    <t>01010946398E3CE4237A3E51E92E14D8047</t>
  </si>
  <si>
    <t>01010946398E3CE7F87E8DB5F9FFF2F3557</t>
  </si>
  <si>
    <t>01010946398E3BDEDA7C2C4B694AD0C0B47</t>
  </si>
  <si>
    <t>01010946398E3BDEDA7C2C4B694AD0C0B67</t>
  </si>
  <si>
    <t>01010946398E3BDEDA7C2C4B694AD0C0B07</t>
  </si>
  <si>
    <t>01010946398E3BDEDA7C2C4B694AD0C0B27</t>
  </si>
  <si>
    <t>01011046398E3D8D5D7F515D5965B0A0F57</t>
  </si>
  <si>
    <t>01011046398E32EBF277F269C914674B747</t>
  </si>
  <si>
    <t>01011146398CEF994071A15119B0E579E37</t>
  </si>
  <si>
    <t>01011246398DD04BAA78066289EE68D3637</t>
  </si>
  <si>
    <t>0101134639885C2A967E3163A9ABBA2B3C7</t>
  </si>
  <si>
    <t>01011547898A87F39E7B6493C96CCD787</t>
  </si>
  <si>
    <t>0101164638836577B87C6B66B9873AF4067</t>
  </si>
  <si>
    <t>0101164638836577B87C6B66B9873AFAAF7</t>
  </si>
  <si>
    <t>0101164638836577B87C5906C98B31A4A07</t>
  </si>
  <si>
    <t>0101164638836574E773CFFF89B7FEAB847</t>
  </si>
  <si>
    <t>0101164638836574E773CFFF89B7FEADB27</t>
  </si>
  <si>
    <t>01011646388365758E7A68CC495C4C30227</t>
  </si>
  <si>
    <t>010116463883657EE9743FD3794A6C91E67</t>
  </si>
  <si>
    <t>010116463883657EE9743FD379495A9DC67</t>
  </si>
  <si>
    <t>010116463883657EE9743FD379495A923C7</t>
  </si>
  <si>
    <t>010116463883657EE9743FD3794958EF6A7</t>
  </si>
  <si>
    <t>0101174638827E3D0B7AB173C93F9339DB7</t>
  </si>
  <si>
    <t>0101174638827E3D0B7AB173C93F9338347</t>
  </si>
  <si>
    <t>0101174638827E3D0B7AB173C93F933DB67</t>
  </si>
  <si>
    <t>0101174638827E3D0B7AB173C93F9333B27</t>
  </si>
  <si>
    <t>010118463886995F4773CBCB59A2AB985A7</t>
  </si>
  <si>
    <t>010119463983D44AA17021DD19C8C40E477</t>
  </si>
  <si>
    <t>010119463983D44AA17021DD19C8C366367</t>
  </si>
  <si>
    <t>010119463983D44AA1703210F91D710F8A7</t>
  </si>
  <si>
    <t>이                               윤</t>
  </si>
  <si>
    <t>0101154788817BDF2F7E78104958144EF67491BCF97</t>
  </si>
  <si>
    <t>0101154788817BDF2F7E78104958144EF67491BCDE6</t>
  </si>
  <si>
    <t>0101154788817BDF2F7E78104958144EF67491BCF90</t>
  </si>
  <si>
    <t>0101154788817BDF2F7E78104958144EF67491BCF91</t>
  </si>
  <si>
    <t>0101154788817BDF2F7E78104958144EF67491BCF92</t>
  </si>
  <si>
    <t>0101154788817BDF2F7E78104958144EF67491BCF93</t>
  </si>
  <si>
    <t>0101154788817BDF2F7E78104958144EF67491BCF9C</t>
  </si>
  <si>
    <t>0101154788817BDF2F7E78104958144EF67491BCF9D</t>
  </si>
  <si>
    <t>0101154788817BDF2F7E78104958144EF67491BCCC0</t>
  </si>
  <si>
    <t>0101154788817BDF2F7E78104958144EF67491BCCC1</t>
  </si>
  <si>
    <t>0101154788817BDF2F7E78104958144EF67491BCCC2</t>
  </si>
  <si>
    <t>JUK1</t>
  </si>
  <si>
    <t>손료적용</t>
  </si>
  <si>
    <t>JUK5</t>
  </si>
  <si>
    <t>손료저장</t>
  </si>
  <si>
    <t>JUK2</t>
  </si>
  <si>
    <t>JUK3</t>
  </si>
  <si>
    <t>JUK6</t>
  </si>
  <si>
    <t>JUK7</t>
  </si>
  <si>
    <t>JUK11</t>
  </si>
  <si>
    <t>JUK8</t>
  </si>
  <si>
    <t>JUK10</t>
  </si>
  <si>
    <t>JUK12</t>
  </si>
  <si>
    <t>JUK13</t>
  </si>
  <si>
    <t>JUK16</t>
  </si>
  <si>
    <t>JUK9</t>
  </si>
  <si>
    <t>JUK15</t>
  </si>
  <si>
    <t>JUK17</t>
  </si>
  <si>
    <t>JUK18</t>
  </si>
  <si>
    <t>JUK20</t>
  </si>
  <si>
    <t>JUK14</t>
  </si>
  <si>
    <t>공종+자재</t>
  </si>
  <si>
    <t>고유번호</t>
  </si>
  <si>
    <t>0101</t>
  </si>
  <si>
    <t>JUK19</t>
  </si>
  <si>
    <t>010101</t>
  </si>
  <si>
    <t>자재구분</t>
  </si>
  <si>
    <t>건축물현장정리</t>
  </si>
  <si>
    <t>TOTAL</t>
  </si>
  <si>
    <t>인력, 1층</t>
  </si>
  <si>
    <t>무근구조물</t>
  </si>
  <si>
    <t>시멘트벽돌</t>
  </si>
  <si>
    <t>010102</t>
  </si>
  <si>
    <t>미장벽돌</t>
  </si>
  <si>
    <t>3.6m 이하</t>
  </si>
  <si>
    <t>010103</t>
  </si>
  <si>
    <t>010107</t>
  </si>
  <si>
    <t>010104</t>
  </si>
  <si>
    <t>벽돌 운반</t>
  </si>
  <si>
    <t>200*100</t>
  </si>
  <si>
    <t>010105</t>
  </si>
  <si>
    <t>9.0T</t>
  </si>
  <si>
    <t>걸레받이 설치</t>
  </si>
  <si>
    <t>2회, 조적면</t>
  </si>
  <si>
    <t>발수제 도포</t>
  </si>
  <si>
    <t>010106</t>
  </si>
  <si>
    <t>010108</t>
  </si>
  <si>
    <t>150KG</t>
  </si>
  <si>
    <t>도어클로저</t>
  </si>
  <si>
    <t>피벗힌지</t>
  </si>
  <si>
    <t>플로어힌지</t>
  </si>
  <si>
    <t>도어핸들</t>
  </si>
  <si>
    <t>도어스톱</t>
  </si>
  <si>
    <t>010109</t>
  </si>
  <si>
    <t>도아록설치</t>
  </si>
  <si>
    <t>도아체크달기</t>
  </si>
  <si>
    <t>스텐레스손잡이</t>
  </si>
  <si>
    <t>플로어힌지설치</t>
  </si>
  <si>
    <t>FSD01</t>
  </si>
  <si>
    <t>재료비 별도</t>
  </si>
  <si>
    <t>010110</t>
  </si>
  <si>
    <t>10mm 이상</t>
  </si>
  <si>
    <t>010111</t>
  </si>
  <si>
    <t>010112</t>
  </si>
  <si>
    <t>강화유리</t>
  </si>
  <si>
    <t>무늬목, 방염</t>
  </si>
  <si>
    <t>인테리어필름</t>
  </si>
  <si>
    <t>010114</t>
  </si>
  <si>
    <t>덕트공사</t>
  </si>
  <si>
    <t>장비설치</t>
  </si>
  <si>
    <t>동배관공사</t>
  </si>
  <si>
    <t>010113</t>
  </si>
  <si>
    <t>드레인공사</t>
  </si>
  <si>
    <t>동관/보온재</t>
  </si>
  <si>
    <t>써버덕트</t>
  </si>
  <si>
    <t>PVC자재외</t>
  </si>
  <si>
    <t>전기공사</t>
  </si>
  <si>
    <t>실외기받침</t>
  </si>
  <si>
    <t>010115</t>
  </si>
  <si>
    <t>실외기전원선</t>
  </si>
  <si>
    <t>사각사인실사</t>
  </si>
  <si>
    <t>200*70</t>
  </si>
  <si>
    <t>영업시간안내</t>
  </si>
  <si>
    <t>300*300</t>
  </si>
  <si>
    <t>소    계</t>
  </si>
  <si>
    <t>450*350</t>
  </si>
  <si>
    <t>700*200</t>
  </si>
  <si>
    <t xml:space="preserve"> &lt;삼전동&gt;</t>
  </si>
  <si>
    <t>150*50</t>
  </si>
  <si>
    <t>기기표켓</t>
  </si>
  <si>
    <t>010116</t>
  </si>
  <si>
    <t>소형브레이커</t>
  </si>
  <si>
    <t>모르타르 철거</t>
  </si>
  <si>
    <t>보도블록 철거</t>
  </si>
  <si>
    <t>SSD 철거</t>
  </si>
  <si>
    <t>010117</t>
  </si>
  <si>
    <t>오수관설치</t>
  </si>
  <si>
    <t>보도블록 깔기</t>
  </si>
  <si>
    <t>010118</t>
  </si>
  <si>
    <t>40KG</t>
  </si>
  <si>
    <t>시멘트운반</t>
  </si>
  <si>
    <t>010119</t>
  </si>
  <si>
    <t>JUK4</t>
  </si>
  <si>
    <t>품목코드</t>
  </si>
  <si>
    <t>합     계</t>
  </si>
  <si>
    <t>기 계 설 비</t>
  </si>
  <si>
    <t>부대토목</t>
  </si>
  <si>
    <t>직접노무비</t>
  </si>
  <si>
    <t>건강보험료</t>
  </si>
  <si>
    <t>공급가액</t>
  </si>
  <si>
    <t>콘크리트, 200*150, 토공사포함</t>
  </si>
  <si>
    <t>내부 천장, 3회, 1급, 석고보드면</t>
  </si>
  <si>
    <t>1.050 x 2.750 = 2.887</t>
  </si>
  <si>
    <t>SSH01[STL,틀SST1.5, 방범용]</t>
  </si>
  <si>
    <t>1.350 x 2.750 = 3.712</t>
  </si>
  <si>
    <t>3.075 x 2.450 = 7.533</t>
  </si>
  <si>
    <t>0.750 x 2.100 = 1.575</t>
  </si>
  <si>
    <t>010107  금  속  공  사</t>
  </si>
  <si>
    <t>010108  미  장  공  사</t>
  </si>
  <si>
    <t>구         성        비</t>
  </si>
  <si>
    <t>[ 소               계 ]</t>
  </si>
  <si>
    <t>운        반          비</t>
  </si>
  <si>
    <t>관  급  자  재  비 / 도 급 자</t>
  </si>
  <si>
    <t>관  급  자  재  비 / 관 급 자</t>
  </si>
  <si>
    <t>41388621DE027F9D74796629348773908A4B5</t>
  </si>
  <si>
    <t>411D896AF2B67A7536F90679B09B7CF47BDD2</t>
  </si>
  <si>
    <t>41388621DE027F8CF4C98FC4DD0979F641852</t>
  </si>
  <si>
    <t>바닥, 포천석 24mm, 모르타르 20mm</t>
  </si>
  <si>
    <t>H:100, MDF9.0T+세라민페인트</t>
  </si>
  <si>
    <t>도어핸들, 8300, 2CA, 스테인리스</t>
  </si>
  <si>
    <t xml:space="preserve">공   사   원   가   계   산   서 </t>
  </si>
  <si>
    <t>일     반     관      리      비</t>
  </si>
  <si>
    <t>폐    기    물   처    리    비</t>
  </si>
  <si>
    <t>부     가      가      치     세</t>
  </si>
  <si>
    <t>시      설      분     담     금</t>
  </si>
  <si>
    <t>원가계산서 연결금액</t>
  </si>
  <si>
    <t>경      비</t>
  </si>
  <si>
    <t>합      계</t>
  </si>
  <si>
    <t>규      격</t>
  </si>
  <si>
    <t>품      명</t>
  </si>
  <si>
    <t>공 종 별 집 계 표</t>
  </si>
  <si>
    <t>내부, 합판+틀포함</t>
  </si>
  <si>
    <t>0101  건축공사</t>
  </si>
  <si>
    <t>가설칸막이 설치</t>
  </si>
  <si>
    <t>이동식강관말비계</t>
  </si>
  <si>
    <t>1단(2m), 3개월</t>
  </si>
  <si>
    <t>190*90*57mm</t>
  </si>
  <si>
    <t>1.0B 벽돌쌓기</t>
  </si>
  <si>
    <t>철근콘크리트인방</t>
  </si>
  <si>
    <t>벽, MDF붙임</t>
  </si>
  <si>
    <t>수밀코킹(실리콘)</t>
  </si>
  <si>
    <t>10mm, 창호주위</t>
  </si>
  <si>
    <t>알루미늄 시트패널</t>
  </si>
  <si>
    <t>평판 T=2 불소수지</t>
  </si>
  <si>
    <t>철재칸막이 설치</t>
  </si>
  <si>
    <t>천장 점검구 설치</t>
  </si>
  <si>
    <t>650*650mm</t>
  </si>
  <si>
    <t>30*30*1.0mm</t>
  </si>
  <si>
    <t>창문틀 주위 충전</t>
  </si>
  <si>
    <t>AL몰딩설(L형)</t>
  </si>
  <si>
    <t>발포우레탄 충전</t>
  </si>
  <si>
    <t>강재문, 재료비 별도</t>
  </si>
  <si>
    <t>0101144788817BDF2F7E78104958144EF67491BCCC5</t>
  </si>
  <si>
    <t>0101144788817BDF2F7E78104958144EF67491BCCC6</t>
  </si>
  <si>
    <t>0101144788817BDF2F7E78104958144EF67491BCCC7</t>
  </si>
  <si>
    <t>0101144788817BDF2F7E78104958144EF67491BCCC8</t>
  </si>
  <si>
    <t>0101144788817BDF2F7E78104958144EF67491BCCC9</t>
  </si>
  <si>
    <t>0101144788817BDF2F7E78104958144EF67491BCDE7</t>
  </si>
  <si>
    <t>0101154788817BDF2F7E78104958144EF67491BCE8C</t>
  </si>
  <si>
    <t>0101154788817BDF2F7E78104958144EF67491BCF96</t>
  </si>
  <si>
    <t>0101154788817BDF2F7E78104958144EF67491BCF94</t>
  </si>
  <si>
    <t>0101154788817BDF2F7E78104958144EF67491BCF95</t>
  </si>
  <si>
    <t>도              급              액</t>
  </si>
  <si>
    <t>공        급         가        액</t>
  </si>
  <si>
    <t>총        공        사         비</t>
  </si>
  <si>
    <t>노인장기요양 보험료</t>
  </si>
  <si>
    <t>(재료비+노무비)</t>
  </si>
  <si>
    <t>(노무비+경비+일관)</t>
  </si>
  <si>
    <t>(재+직노+기계경비)</t>
  </si>
  <si>
    <t>설치비</t>
  </si>
  <si>
    <t>식</t>
  </si>
  <si>
    <t>구</t>
  </si>
  <si>
    <t>바닥</t>
  </si>
  <si>
    <t>싱글형</t>
  </si>
  <si>
    <t>수량</t>
  </si>
  <si>
    <t>인</t>
  </si>
  <si>
    <t>시공비</t>
  </si>
  <si>
    <t>바닥형</t>
  </si>
  <si>
    <t>2.4</t>
  </si>
  <si>
    <t>커팅</t>
  </si>
  <si>
    <t>벽</t>
  </si>
  <si>
    <t>조공</t>
  </si>
  <si>
    <t>M</t>
  </si>
  <si>
    <t>유리문</t>
  </si>
  <si>
    <t>EA</t>
  </si>
  <si>
    <t>㎡</t>
  </si>
  <si>
    <t>개</t>
  </si>
  <si>
    <t>조</t>
  </si>
  <si>
    <t>set</t>
  </si>
  <si>
    <t>개소</t>
  </si>
  <si>
    <t>자갈</t>
  </si>
  <si>
    <t>6</t>
  </si>
  <si>
    <t>단산</t>
  </si>
  <si>
    <t>&lt;</t>
  </si>
  <si>
    <t>모래</t>
  </si>
  <si>
    <t>도착도</t>
  </si>
  <si>
    <t>시멘트</t>
  </si>
  <si>
    <t>개보수</t>
  </si>
  <si>
    <t>톤</t>
  </si>
  <si>
    <t>단위</t>
  </si>
  <si>
    <t>포</t>
  </si>
  <si>
    <t>변수</t>
  </si>
  <si>
    <t>일위</t>
  </si>
  <si>
    <t>설정</t>
  </si>
  <si>
    <t/>
  </si>
  <si>
    <t>적용율</t>
  </si>
  <si>
    <t>자재</t>
  </si>
  <si>
    <t>01</t>
  </si>
  <si>
    <t>M2</t>
  </si>
  <si>
    <t>먹매김</t>
  </si>
  <si>
    <t>대</t>
  </si>
  <si>
    <t>T</t>
  </si>
  <si>
    <t>F</t>
  </si>
  <si>
    <t>천매</t>
  </si>
  <si>
    <t>M3</t>
  </si>
  <si>
    <t>매</t>
  </si>
  <si>
    <t>재</t>
  </si>
  <si>
    <t xml:space="preserve"> </t>
  </si>
  <si>
    <t>계</t>
  </si>
  <si>
    <t>가</t>
  </si>
  <si>
    <t>+</t>
  </si>
  <si>
    <t>원</t>
  </si>
  <si>
    <t>경</t>
  </si>
  <si>
    <t>노무비</t>
  </si>
  <si>
    <t>사</t>
  </si>
  <si>
    <t>공</t>
  </si>
  <si>
    <t>×</t>
  </si>
  <si>
    <t>무</t>
  </si>
  <si>
    <t>노</t>
  </si>
  <si>
    <t>순</t>
  </si>
  <si>
    <t>비</t>
  </si>
  <si>
    <t>료</t>
  </si>
  <si>
    <t>최대 9.6% 적용가능</t>
    <phoneticPr fontId="14" type="noConversion"/>
  </si>
  <si>
    <t>필수항목 / 고정비율</t>
    <phoneticPr fontId="14" type="noConversion"/>
  </si>
  <si>
    <t>적용안함</t>
    <phoneticPr fontId="14" type="noConversion"/>
  </si>
  <si>
    <t>최대 3.03% 적용가능</t>
    <phoneticPr fontId="14" type="noConversion"/>
  </si>
  <si>
    <t>최대 10.51% 적용가능</t>
    <phoneticPr fontId="14" type="noConversion"/>
  </si>
  <si>
    <t>공사명 : 서울마천동우체국 365자동화코너 리모델링(건축)</t>
    <phoneticPr fontId="14" type="noConversion"/>
  </si>
  <si>
    <r>
      <t>[ 서울마천동우체국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365자동화코너</t>
    </r>
    <r>
      <rPr>
        <sz val="11"/>
        <color rgb="FF000000"/>
        <rFont val="맑은 고딕"/>
        <family val="3"/>
        <charset val="129"/>
      </rPr>
      <t xml:space="preserve"> 리모델링(건축)</t>
    </r>
    <r>
      <rPr>
        <sz val="11"/>
        <color rgb="FF000000"/>
        <rFont val="맑은 고딕"/>
        <family val="3"/>
        <charset val="129"/>
      </rPr>
      <t>]</t>
    </r>
    <phoneticPr fontId="14" type="noConversion"/>
  </si>
  <si>
    <r>
      <t>[서울마천동우체국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365자동화코너</t>
    </r>
    <r>
      <rPr>
        <sz val="11"/>
        <color rgb="FF000000"/>
        <rFont val="맑은 고딕"/>
        <family val="3"/>
        <charset val="129"/>
      </rPr>
      <t xml:space="preserve"> 리모델링(건축)</t>
    </r>
    <r>
      <rPr>
        <sz val="11"/>
        <color rgb="FF000000"/>
        <rFont val="맑은 고딕"/>
        <family val="3"/>
        <charset val="129"/>
      </rPr>
      <t>]</t>
    </r>
    <phoneticPr fontId="14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</si>
</sst>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#"/>
    <numFmt numFmtId="177" formatCode="#,##0_ "/>
    <numFmt numFmtId="178" formatCode="_-* #,##0.00_-;\-* #,##0.00_-;_-* &quot;-&quot;_-;_-@_-"/>
    <numFmt numFmtId="179" formatCode="0.000%"/>
  </numFmts>
  <fonts count="16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8"/>
      <color rgb="FF000000"/>
      <name val="한컴바탕"/>
      <family val="1"/>
      <charset val="129"/>
    </font>
    <font>
      <sz val="10"/>
      <color rgb="FF000000"/>
      <name val="굴림"/>
      <family val="3"/>
      <charset val="129"/>
    </font>
    <font>
      <sz val="9"/>
      <color rgb="FF000000"/>
      <name val="Arial"/>
    </font>
    <font>
      <b/>
      <u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9" fontId="13" fillId="0" borderId="0">
      <alignment vertical="center"/>
    </xf>
    <xf numFmtId="41" fontId="13" fillId="0" borderId="0">
      <alignment vertical="center"/>
    </xf>
  </cellStyleXfs>
  <cellXfs count="93"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2" fillId="0" borderId="1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NumberFormat="1" applyAlignment="1">
      <alignment vertical="center"/>
    </xf>
    <xf numFmtId="176" fontId="0" fillId="0" borderId="0" xfId="0" applyNumberFormat="1" applyAlignment="1">
      <alignment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1" applyNumberFormat="1" applyFont="1" applyFill="1" applyAlignment="1">
      <alignment horizontal="center" vertical="center"/>
    </xf>
    <xf numFmtId="0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41" fontId="5" fillId="0" borderId="0" xfId="1" applyNumberFormat="1" applyFont="1" applyFill="1" applyAlignme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41" fontId="5" fillId="0" borderId="2" xfId="2" applyNumberFormat="1" applyFont="1" applyFill="1" applyBorder="1" applyAlignment="1">
      <alignment horizontal="center" vertical="center"/>
    </xf>
    <xf numFmtId="41" fontId="5" fillId="0" borderId="7" xfId="2" applyNumberFormat="1" applyFont="1" applyFill="1" applyBorder="1" applyAlignment="1">
      <alignment horizontal="center" vertical="center"/>
    </xf>
    <xf numFmtId="41" fontId="8" fillId="0" borderId="8" xfId="2" applyNumberFormat="1" applyFont="1" applyFill="1" applyBorder="1" applyAlignment="1">
      <alignment horizontal="right" vertical="center"/>
    </xf>
    <xf numFmtId="41" fontId="8" fillId="0" borderId="9" xfId="2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/>
    </xf>
    <xf numFmtId="41" fontId="5" fillId="0" borderId="2" xfId="2" applyNumberFormat="1" applyFont="1" applyFill="1" applyBorder="1" applyAlignment="1">
      <alignment vertical="center"/>
    </xf>
    <xf numFmtId="41" fontId="5" fillId="0" borderId="0" xfId="2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41" fontId="5" fillId="0" borderId="11" xfId="2" applyNumberFormat="1" applyFont="1" applyFill="1" applyBorder="1" applyAlignment="1">
      <alignment horizontal="center" vertical="center"/>
    </xf>
    <xf numFmtId="41" fontId="8" fillId="0" borderId="12" xfId="2" applyNumberFormat="1" applyFont="1" applyFill="1" applyBorder="1" applyAlignment="1">
      <alignment horizontal="right" vertical="center"/>
    </xf>
    <xf numFmtId="41" fontId="8" fillId="0" borderId="13" xfId="2" applyNumberFormat="1" applyFont="1" applyFill="1" applyBorder="1" applyAlignment="1">
      <alignment horizontal="center" vertical="center"/>
    </xf>
    <xf numFmtId="0" fontId="8" fillId="0" borderId="14" xfId="1" applyNumberFormat="1" applyFont="1" applyFill="1" applyBorder="1" applyAlignment="1">
      <alignment vertical="center"/>
    </xf>
    <xf numFmtId="41" fontId="5" fillId="0" borderId="11" xfId="2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horizontal="center" vertical="center"/>
    </xf>
    <xf numFmtId="0" fontId="5" fillId="0" borderId="15" xfId="1" applyNumberFormat="1" applyFont="1" applyFill="1" applyBorder="1" applyAlignment="1">
      <alignment horizontal="center" vertical="center"/>
    </xf>
    <xf numFmtId="41" fontId="5" fillId="0" borderId="3" xfId="2" applyNumberFormat="1" applyFont="1" applyFill="1" applyBorder="1" applyAlignment="1">
      <alignment horizontal="center" vertical="center"/>
    </xf>
    <xf numFmtId="41" fontId="5" fillId="0" borderId="15" xfId="2" applyNumberFormat="1" applyFont="1" applyFill="1" applyBorder="1" applyAlignment="1">
      <alignment horizontal="center" vertical="center"/>
    </xf>
    <xf numFmtId="41" fontId="8" fillId="0" borderId="16" xfId="2" applyNumberFormat="1" applyFont="1" applyFill="1" applyBorder="1" applyAlignment="1">
      <alignment horizontal="right" vertical="center"/>
    </xf>
    <xf numFmtId="41" fontId="8" fillId="0" borderId="17" xfId="2" applyNumberFormat="1" applyFont="1" applyFill="1" applyBorder="1" applyAlignment="1">
      <alignment horizontal="center" vertical="center"/>
    </xf>
    <xf numFmtId="0" fontId="8" fillId="0" borderId="18" xfId="1" applyNumberFormat="1" applyFont="1" applyFill="1" applyBorder="1" applyAlignment="1">
      <alignment vertical="center"/>
    </xf>
    <xf numFmtId="41" fontId="5" fillId="0" borderId="4" xfId="2" applyNumberFormat="1" applyFont="1" applyFill="1" applyBorder="1" applyAlignment="1">
      <alignment vertical="center"/>
    </xf>
    <xf numFmtId="0" fontId="8" fillId="0" borderId="10" xfId="1" applyNumberFormat="1" applyFont="1" applyFill="1" applyBorder="1" applyAlignment="1">
      <alignment vertical="center"/>
    </xf>
    <xf numFmtId="41" fontId="9" fillId="0" borderId="13" xfId="2" applyNumberFormat="1" applyFont="1" applyFill="1" applyBorder="1" applyAlignment="1">
      <alignment horizontal="center" vertical="center"/>
    </xf>
    <xf numFmtId="10" fontId="8" fillId="0" borderId="13" xfId="2" applyNumberFormat="1" applyFont="1" applyFill="1" applyBorder="1" applyAlignment="1">
      <alignment horizontal="center" vertical="center"/>
    </xf>
    <xf numFmtId="41" fontId="8" fillId="0" borderId="13" xfId="2" applyNumberFormat="1" applyFont="1" applyFill="1" applyBorder="1" applyAlignment="1">
      <alignment horizontal="left" vertical="center"/>
    </xf>
    <xf numFmtId="178" fontId="5" fillId="0" borderId="11" xfId="2" applyNumberFormat="1" applyFont="1" applyFill="1" applyBorder="1" applyAlignment="1">
      <alignment vertical="center"/>
    </xf>
    <xf numFmtId="178" fontId="5" fillId="0" borderId="0" xfId="2" applyNumberFormat="1" applyFont="1" applyFill="1" applyBorder="1" applyAlignment="1">
      <alignment vertical="center"/>
    </xf>
    <xf numFmtId="41" fontId="5" fillId="0" borderId="19" xfId="2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vertical="center"/>
    </xf>
    <xf numFmtId="41" fontId="5" fillId="0" borderId="11" xfId="2" quotePrefix="1" applyNumberFormat="1" applyFont="1" applyFill="1" applyBorder="1" applyAlignment="1">
      <alignment horizontal="center" vertical="center"/>
    </xf>
    <xf numFmtId="41" fontId="8" fillId="0" borderId="14" xfId="2" applyNumberFormat="1" applyFont="1" applyFill="1" applyBorder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8" fillId="0" borderId="19" xfId="1" applyNumberFormat="1" applyFont="1" applyFill="1" applyBorder="1" applyAlignment="1">
      <alignment horizontal="center" vertical="center"/>
    </xf>
    <xf numFmtId="41" fontId="8" fillId="0" borderId="20" xfId="2" applyNumberFormat="1" applyFont="1" applyFill="1" applyBorder="1" applyAlignment="1">
      <alignment horizontal="center" vertical="center"/>
    </xf>
    <xf numFmtId="41" fontId="8" fillId="0" borderId="21" xfId="2" applyNumberFormat="1" applyFont="1" applyFill="1" applyBorder="1" applyAlignment="1">
      <alignment vertical="center"/>
    </xf>
    <xf numFmtId="41" fontId="5" fillId="0" borderId="1" xfId="2" applyNumberFormat="1" applyFont="1" applyFill="1" applyBorder="1" applyAlignment="1">
      <alignment horizontal="center" vertical="center"/>
    </xf>
    <xf numFmtId="41" fontId="8" fillId="0" borderId="6" xfId="2" applyNumberFormat="1" applyFont="1" applyFill="1" applyBorder="1" applyAlignment="1">
      <alignment horizontal="right" vertical="center"/>
    </xf>
    <xf numFmtId="41" fontId="8" fillId="0" borderId="22" xfId="2" applyNumberFormat="1" applyFont="1" applyFill="1" applyBorder="1" applyAlignment="1">
      <alignment horizontal="center" vertical="center"/>
    </xf>
    <xf numFmtId="0" fontId="8" fillId="0" borderId="23" xfId="1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vertical="center"/>
    </xf>
    <xf numFmtId="41" fontId="9" fillId="0" borderId="22" xfId="2" applyNumberFormat="1" applyFont="1" applyFill="1" applyBorder="1" applyAlignment="1">
      <alignment horizontal="center" vertical="center"/>
    </xf>
    <xf numFmtId="10" fontId="8" fillId="0" borderId="22" xfId="2" applyNumberFormat="1" applyFont="1" applyFill="1" applyBorder="1" applyAlignment="1">
      <alignment horizontal="center" vertical="center"/>
    </xf>
    <xf numFmtId="41" fontId="8" fillId="0" borderId="22" xfId="2" applyNumberFormat="1" applyFont="1" applyFill="1" applyBorder="1" applyAlignment="1">
      <alignment horizontal="left" vertical="center"/>
    </xf>
    <xf numFmtId="41" fontId="5" fillId="0" borderId="1" xfId="2" applyNumberFormat="1" applyFont="1" applyFill="1" applyBorder="1" applyAlignment="1">
      <alignment vertical="center"/>
    </xf>
    <xf numFmtId="0" fontId="11" fillId="0" borderId="0" xfId="1" applyNumberFormat="1" applyFont="1" applyFill="1" applyBorder="1" applyAlignment="1">
      <alignment horizontal="center" vertical="center"/>
    </xf>
    <xf numFmtId="41" fontId="5" fillId="0" borderId="0" xfId="2" applyNumberFormat="1" applyFont="1" applyFill="1" applyBorder="1" applyAlignment="1">
      <alignment horizontal="center" vertical="center"/>
    </xf>
    <xf numFmtId="41" fontId="8" fillId="0" borderId="0" xfId="2" applyNumberFormat="1" applyFont="1" applyFill="1" applyBorder="1" applyAlignment="1">
      <alignment horizontal="right" vertical="center"/>
    </xf>
    <xf numFmtId="41" fontId="8" fillId="0" borderId="0" xfId="2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vertical="center"/>
    </xf>
    <xf numFmtId="41" fontId="8" fillId="0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177" fontId="10" fillId="0" borderId="0" xfId="1" applyNumberFormat="1" applyFont="1" applyFill="1" applyAlignment="1">
      <alignment vertical="center"/>
    </xf>
    <xf numFmtId="41" fontId="5" fillId="0" borderId="0" xfId="3" applyNumberFormat="1" applyFont="1" applyFill="1" applyAlignment="1">
      <alignment vertical="center"/>
    </xf>
    <xf numFmtId="0" fontId="0" fillId="0" borderId="0" xfId="0" quotePrefix="1" applyNumberFormat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0" fontId="3" fillId="0" borderId="1" xfId="0" quotePrefix="1" applyNumberFormat="1" applyFont="1" applyBorder="1" applyAlignment="1">
      <alignment vertical="center" wrapText="1"/>
    </xf>
    <xf numFmtId="0" fontId="15" fillId="0" borderId="1" xfId="0" quotePrefix="1" applyNumberFormat="1" applyFont="1" applyBorder="1" applyAlignment="1">
      <alignment vertical="center" wrapText="1"/>
    </xf>
    <xf numFmtId="10" fontId="5" fillId="0" borderId="0" xfId="3" applyNumberFormat="1" applyFont="1" applyFill="1" applyAlignment="1">
      <alignment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22" xfId="1" applyNumberFormat="1" applyFont="1" applyFill="1" applyBorder="1" applyAlignment="1">
      <alignment horizontal="center" vertical="center"/>
    </xf>
    <xf numFmtId="0" fontId="5" fillId="0" borderId="23" xfId="1" applyNumberFormat="1" applyFont="1" applyFill="1" applyBorder="1" applyAlignment="1">
      <alignment horizontal="center" vertical="center"/>
    </xf>
    <xf numFmtId="0" fontId="4" fillId="0" borderId="0" xfId="1" applyNumberFormat="1" applyFont="1" applyFill="1" applyAlignment="1">
      <alignment horizontal="center" vertical="center"/>
    </xf>
    <xf numFmtId="0" fontId="0" fillId="0" borderId="0" xfId="0" quotePrefix="1" applyNumberFormat="1" applyAlignment="1">
      <alignment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</cellXfs>
  <cellStyles count="5">
    <cellStyle name="백분율 2" xfId="3"/>
    <cellStyle name="쉼표 [0] 2" xfId="2"/>
    <cellStyle name="쉼표 [0] 4" xfId="4"/>
    <cellStyle name="표준" xfId="0" builtinId="0"/>
    <cellStyle name="표준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O54"/>
  <sheetViews>
    <sheetView tabSelected="1" zoomScaleNormal="100" workbookViewId="0">
      <selection activeCell="E24" sqref="E24"/>
    </sheetView>
  </sheetViews>
  <sheetFormatPr defaultColWidth="9" defaultRowHeight="13.5"/>
  <cols>
    <col min="1" max="2" width="4" style="13" customWidth="1"/>
    <col min="3" max="3" width="25" style="13" bestFit="1" customWidth="1"/>
    <col min="4" max="4" width="4.5" style="13" hidden="1" customWidth="1"/>
    <col min="5" max="5" width="30.625" style="13" customWidth="1"/>
    <col min="6" max="6" width="13.5" style="13" hidden="1" customWidth="1"/>
    <col min="7" max="7" width="1.625" style="13" hidden="1" customWidth="1"/>
    <col min="8" max="8" width="22.125" style="13" customWidth="1"/>
    <col min="9" max="9" width="1.75" style="13" customWidth="1"/>
    <col min="10" max="10" width="8.5" style="13" customWidth="1"/>
    <col min="11" max="11" width="2.625" style="13" customWidth="1"/>
    <col min="12" max="12" width="6.25" style="13" customWidth="1"/>
    <col min="13" max="13" width="19.375" style="13" customWidth="1"/>
    <col min="14" max="14" width="6.625" style="13" customWidth="1"/>
    <col min="15" max="15" width="9" style="51"/>
    <col min="16" max="252" width="9" style="13"/>
    <col min="253" max="254" width="4" style="13" customWidth="1"/>
    <col min="255" max="255" width="23.875" style="13" customWidth="1"/>
    <col min="256" max="256" width="0" style="13" hidden="1" customWidth="1"/>
    <col min="257" max="257" width="26.875" style="13" customWidth="1"/>
    <col min="258" max="259" width="0" style="13" hidden="1" customWidth="1"/>
    <col min="260" max="260" width="25" style="13" customWidth="1"/>
    <col min="261" max="261" width="1.75" style="13" customWidth="1"/>
    <col min="262" max="262" width="8.5" style="13" customWidth="1"/>
    <col min="263" max="263" width="2.625" style="13" customWidth="1"/>
    <col min="264" max="264" width="10.375" style="13" customWidth="1"/>
    <col min="265" max="266" width="19.375" style="13" customWidth="1"/>
    <col min="267" max="267" width="6.125" style="13" customWidth="1"/>
    <col min="268" max="269" width="17.375" style="13" bestFit="1" customWidth="1"/>
    <col min="270" max="508" width="9" style="13"/>
    <col min="509" max="510" width="4" style="13" customWidth="1"/>
    <col min="511" max="511" width="23.875" style="13" customWidth="1"/>
    <col min="512" max="512" width="0" style="13" hidden="1" customWidth="1"/>
    <col min="513" max="513" width="26.875" style="13" customWidth="1"/>
    <col min="514" max="515" width="0" style="13" hidden="1" customWidth="1"/>
    <col min="516" max="516" width="25" style="13" customWidth="1"/>
    <col min="517" max="517" width="1.75" style="13" customWidth="1"/>
    <col min="518" max="518" width="8.5" style="13" customWidth="1"/>
    <col min="519" max="519" width="2.625" style="13" customWidth="1"/>
    <col min="520" max="520" width="10.375" style="13" customWidth="1"/>
    <col min="521" max="522" width="19.375" style="13" customWidth="1"/>
    <col min="523" max="523" width="6.125" style="13" customWidth="1"/>
    <col min="524" max="525" width="17.375" style="13" bestFit="1" customWidth="1"/>
    <col min="526" max="764" width="9" style="13"/>
    <col min="765" max="766" width="4" style="13" customWidth="1"/>
    <col min="767" max="767" width="23.875" style="13" customWidth="1"/>
    <col min="768" max="768" width="0" style="13" hidden="1" customWidth="1"/>
    <col min="769" max="769" width="26.875" style="13" customWidth="1"/>
    <col min="770" max="771" width="0" style="13" hidden="1" customWidth="1"/>
    <col min="772" max="772" width="25" style="13" customWidth="1"/>
    <col min="773" max="773" width="1.75" style="13" customWidth="1"/>
    <col min="774" max="774" width="8.5" style="13" customWidth="1"/>
    <col min="775" max="775" width="2.625" style="13" customWidth="1"/>
    <col min="776" max="776" width="10.375" style="13" customWidth="1"/>
    <col min="777" max="778" width="19.375" style="13" customWidth="1"/>
    <col min="779" max="779" width="6.125" style="13" customWidth="1"/>
    <col min="780" max="781" width="17.375" style="13" bestFit="1" customWidth="1"/>
    <col min="782" max="1020" width="9" style="13"/>
    <col min="1021" max="1022" width="4" style="13" customWidth="1"/>
    <col min="1023" max="1023" width="23.875" style="13" customWidth="1"/>
    <col min="1024" max="1024" width="0" style="13" hidden="1" customWidth="1"/>
    <col min="1025" max="1025" width="26.875" style="13" customWidth="1"/>
    <col min="1026" max="1027" width="0" style="13" hidden="1" customWidth="1"/>
    <col min="1028" max="1028" width="25" style="13" customWidth="1"/>
    <col min="1029" max="1029" width="1.75" style="13" customWidth="1"/>
    <col min="1030" max="1030" width="8.5" style="13" customWidth="1"/>
    <col min="1031" max="1031" width="2.625" style="13" customWidth="1"/>
    <col min="1032" max="1032" width="10.375" style="13" customWidth="1"/>
    <col min="1033" max="1034" width="19.375" style="13" customWidth="1"/>
    <col min="1035" max="1035" width="6.125" style="13" customWidth="1"/>
    <col min="1036" max="1037" width="17.375" style="13" bestFit="1" customWidth="1"/>
    <col min="1038" max="1276" width="9" style="13"/>
    <col min="1277" max="1278" width="4" style="13" customWidth="1"/>
    <col min="1279" max="1279" width="23.875" style="13" customWidth="1"/>
    <col min="1280" max="1280" width="0" style="13" hidden="1" customWidth="1"/>
    <col min="1281" max="1281" width="26.875" style="13" customWidth="1"/>
    <col min="1282" max="1283" width="0" style="13" hidden="1" customWidth="1"/>
    <col min="1284" max="1284" width="25" style="13" customWidth="1"/>
    <col min="1285" max="1285" width="1.75" style="13" customWidth="1"/>
    <col min="1286" max="1286" width="8.5" style="13" customWidth="1"/>
    <col min="1287" max="1287" width="2.625" style="13" customWidth="1"/>
    <col min="1288" max="1288" width="10.375" style="13" customWidth="1"/>
    <col min="1289" max="1290" width="19.375" style="13" customWidth="1"/>
    <col min="1291" max="1291" width="6.125" style="13" customWidth="1"/>
    <col min="1292" max="1293" width="17.375" style="13" bestFit="1" customWidth="1"/>
    <col min="1294" max="1532" width="9" style="13"/>
    <col min="1533" max="1534" width="4" style="13" customWidth="1"/>
    <col min="1535" max="1535" width="23.875" style="13" customWidth="1"/>
    <col min="1536" max="1536" width="0" style="13" hidden="1" customWidth="1"/>
    <col min="1537" max="1537" width="26.875" style="13" customWidth="1"/>
    <col min="1538" max="1539" width="0" style="13" hidden="1" customWidth="1"/>
    <col min="1540" max="1540" width="25" style="13" customWidth="1"/>
    <col min="1541" max="1541" width="1.75" style="13" customWidth="1"/>
    <col min="1542" max="1542" width="8.5" style="13" customWidth="1"/>
    <col min="1543" max="1543" width="2.625" style="13" customWidth="1"/>
    <col min="1544" max="1544" width="10.375" style="13" customWidth="1"/>
    <col min="1545" max="1546" width="19.375" style="13" customWidth="1"/>
    <col min="1547" max="1547" width="6.125" style="13" customWidth="1"/>
    <col min="1548" max="1549" width="17.375" style="13" bestFit="1" customWidth="1"/>
    <col min="1550" max="1788" width="9" style="13"/>
    <col min="1789" max="1790" width="4" style="13" customWidth="1"/>
    <col min="1791" max="1791" width="23.875" style="13" customWidth="1"/>
    <col min="1792" max="1792" width="0" style="13" hidden="1" customWidth="1"/>
    <col min="1793" max="1793" width="26.875" style="13" customWidth="1"/>
    <col min="1794" max="1795" width="0" style="13" hidden="1" customWidth="1"/>
    <col min="1796" max="1796" width="25" style="13" customWidth="1"/>
    <col min="1797" max="1797" width="1.75" style="13" customWidth="1"/>
    <col min="1798" max="1798" width="8.5" style="13" customWidth="1"/>
    <col min="1799" max="1799" width="2.625" style="13" customWidth="1"/>
    <col min="1800" max="1800" width="10.375" style="13" customWidth="1"/>
    <col min="1801" max="1802" width="19.375" style="13" customWidth="1"/>
    <col min="1803" max="1803" width="6.125" style="13" customWidth="1"/>
    <col min="1804" max="1805" width="17.375" style="13" bestFit="1" customWidth="1"/>
    <col min="1806" max="2044" width="9" style="13"/>
    <col min="2045" max="2046" width="4" style="13" customWidth="1"/>
    <col min="2047" max="2047" width="23.875" style="13" customWidth="1"/>
    <col min="2048" max="2048" width="0" style="13" hidden="1" customWidth="1"/>
    <col min="2049" max="2049" width="26.875" style="13" customWidth="1"/>
    <col min="2050" max="2051" width="0" style="13" hidden="1" customWidth="1"/>
    <col min="2052" max="2052" width="25" style="13" customWidth="1"/>
    <col min="2053" max="2053" width="1.75" style="13" customWidth="1"/>
    <col min="2054" max="2054" width="8.5" style="13" customWidth="1"/>
    <col min="2055" max="2055" width="2.625" style="13" customWidth="1"/>
    <col min="2056" max="2056" width="10.375" style="13" customWidth="1"/>
    <col min="2057" max="2058" width="19.375" style="13" customWidth="1"/>
    <col min="2059" max="2059" width="6.125" style="13" customWidth="1"/>
    <col min="2060" max="2061" width="17.375" style="13" bestFit="1" customWidth="1"/>
    <col min="2062" max="2300" width="9" style="13"/>
    <col min="2301" max="2302" width="4" style="13" customWidth="1"/>
    <col min="2303" max="2303" width="23.875" style="13" customWidth="1"/>
    <col min="2304" max="2304" width="0" style="13" hidden="1" customWidth="1"/>
    <col min="2305" max="2305" width="26.875" style="13" customWidth="1"/>
    <col min="2306" max="2307" width="0" style="13" hidden="1" customWidth="1"/>
    <col min="2308" max="2308" width="25" style="13" customWidth="1"/>
    <col min="2309" max="2309" width="1.75" style="13" customWidth="1"/>
    <col min="2310" max="2310" width="8.5" style="13" customWidth="1"/>
    <col min="2311" max="2311" width="2.625" style="13" customWidth="1"/>
    <col min="2312" max="2312" width="10.375" style="13" customWidth="1"/>
    <col min="2313" max="2314" width="19.375" style="13" customWidth="1"/>
    <col min="2315" max="2315" width="6.125" style="13" customWidth="1"/>
    <col min="2316" max="2317" width="17.375" style="13" bestFit="1" customWidth="1"/>
    <col min="2318" max="2556" width="9" style="13"/>
    <col min="2557" max="2558" width="4" style="13" customWidth="1"/>
    <col min="2559" max="2559" width="23.875" style="13" customWidth="1"/>
    <col min="2560" max="2560" width="0" style="13" hidden="1" customWidth="1"/>
    <col min="2561" max="2561" width="26.875" style="13" customWidth="1"/>
    <col min="2562" max="2563" width="0" style="13" hidden="1" customWidth="1"/>
    <col min="2564" max="2564" width="25" style="13" customWidth="1"/>
    <col min="2565" max="2565" width="1.75" style="13" customWidth="1"/>
    <col min="2566" max="2566" width="8.5" style="13" customWidth="1"/>
    <col min="2567" max="2567" width="2.625" style="13" customWidth="1"/>
    <col min="2568" max="2568" width="10.375" style="13" customWidth="1"/>
    <col min="2569" max="2570" width="19.375" style="13" customWidth="1"/>
    <col min="2571" max="2571" width="6.125" style="13" customWidth="1"/>
    <col min="2572" max="2573" width="17.375" style="13" bestFit="1" customWidth="1"/>
    <col min="2574" max="2812" width="9" style="13"/>
    <col min="2813" max="2814" width="4" style="13" customWidth="1"/>
    <col min="2815" max="2815" width="23.875" style="13" customWidth="1"/>
    <col min="2816" max="2816" width="0" style="13" hidden="1" customWidth="1"/>
    <col min="2817" max="2817" width="26.875" style="13" customWidth="1"/>
    <col min="2818" max="2819" width="0" style="13" hidden="1" customWidth="1"/>
    <col min="2820" max="2820" width="25" style="13" customWidth="1"/>
    <col min="2821" max="2821" width="1.75" style="13" customWidth="1"/>
    <col min="2822" max="2822" width="8.5" style="13" customWidth="1"/>
    <col min="2823" max="2823" width="2.625" style="13" customWidth="1"/>
    <col min="2824" max="2824" width="10.375" style="13" customWidth="1"/>
    <col min="2825" max="2826" width="19.375" style="13" customWidth="1"/>
    <col min="2827" max="2827" width="6.125" style="13" customWidth="1"/>
    <col min="2828" max="2829" width="17.375" style="13" bestFit="1" customWidth="1"/>
    <col min="2830" max="3068" width="9" style="13"/>
    <col min="3069" max="3070" width="4" style="13" customWidth="1"/>
    <col min="3071" max="3071" width="23.875" style="13" customWidth="1"/>
    <col min="3072" max="3072" width="0" style="13" hidden="1" customWidth="1"/>
    <col min="3073" max="3073" width="26.875" style="13" customWidth="1"/>
    <col min="3074" max="3075" width="0" style="13" hidden="1" customWidth="1"/>
    <col min="3076" max="3076" width="25" style="13" customWidth="1"/>
    <col min="3077" max="3077" width="1.75" style="13" customWidth="1"/>
    <col min="3078" max="3078" width="8.5" style="13" customWidth="1"/>
    <col min="3079" max="3079" width="2.625" style="13" customWidth="1"/>
    <col min="3080" max="3080" width="10.375" style="13" customWidth="1"/>
    <col min="3081" max="3082" width="19.375" style="13" customWidth="1"/>
    <col min="3083" max="3083" width="6.125" style="13" customWidth="1"/>
    <col min="3084" max="3085" width="17.375" style="13" bestFit="1" customWidth="1"/>
    <col min="3086" max="3324" width="9" style="13"/>
    <col min="3325" max="3326" width="4" style="13" customWidth="1"/>
    <col min="3327" max="3327" width="23.875" style="13" customWidth="1"/>
    <col min="3328" max="3328" width="0" style="13" hidden="1" customWidth="1"/>
    <col min="3329" max="3329" width="26.875" style="13" customWidth="1"/>
    <col min="3330" max="3331" width="0" style="13" hidden="1" customWidth="1"/>
    <col min="3332" max="3332" width="25" style="13" customWidth="1"/>
    <col min="3333" max="3333" width="1.75" style="13" customWidth="1"/>
    <col min="3334" max="3334" width="8.5" style="13" customWidth="1"/>
    <col min="3335" max="3335" width="2.625" style="13" customWidth="1"/>
    <col min="3336" max="3336" width="10.375" style="13" customWidth="1"/>
    <col min="3337" max="3338" width="19.375" style="13" customWidth="1"/>
    <col min="3339" max="3339" width="6.125" style="13" customWidth="1"/>
    <col min="3340" max="3341" width="17.375" style="13" bestFit="1" customWidth="1"/>
    <col min="3342" max="3580" width="9" style="13"/>
    <col min="3581" max="3582" width="4" style="13" customWidth="1"/>
    <col min="3583" max="3583" width="23.875" style="13" customWidth="1"/>
    <col min="3584" max="3584" width="0" style="13" hidden="1" customWidth="1"/>
    <col min="3585" max="3585" width="26.875" style="13" customWidth="1"/>
    <col min="3586" max="3587" width="0" style="13" hidden="1" customWidth="1"/>
    <col min="3588" max="3588" width="25" style="13" customWidth="1"/>
    <col min="3589" max="3589" width="1.75" style="13" customWidth="1"/>
    <col min="3590" max="3590" width="8.5" style="13" customWidth="1"/>
    <col min="3591" max="3591" width="2.625" style="13" customWidth="1"/>
    <col min="3592" max="3592" width="10.375" style="13" customWidth="1"/>
    <col min="3593" max="3594" width="19.375" style="13" customWidth="1"/>
    <col min="3595" max="3595" width="6.125" style="13" customWidth="1"/>
    <col min="3596" max="3597" width="17.375" style="13" bestFit="1" customWidth="1"/>
    <col min="3598" max="3836" width="9" style="13"/>
    <col min="3837" max="3838" width="4" style="13" customWidth="1"/>
    <col min="3839" max="3839" width="23.875" style="13" customWidth="1"/>
    <col min="3840" max="3840" width="0" style="13" hidden="1" customWidth="1"/>
    <col min="3841" max="3841" width="26.875" style="13" customWidth="1"/>
    <col min="3842" max="3843" width="0" style="13" hidden="1" customWidth="1"/>
    <col min="3844" max="3844" width="25" style="13" customWidth="1"/>
    <col min="3845" max="3845" width="1.75" style="13" customWidth="1"/>
    <col min="3846" max="3846" width="8.5" style="13" customWidth="1"/>
    <col min="3847" max="3847" width="2.625" style="13" customWidth="1"/>
    <col min="3848" max="3848" width="10.375" style="13" customWidth="1"/>
    <col min="3849" max="3850" width="19.375" style="13" customWidth="1"/>
    <col min="3851" max="3851" width="6.125" style="13" customWidth="1"/>
    <col min="3852" max="3853" width="17.375" style="13" bestFit="1" customWidth="1"/>
    <col min="3854" max="4092" width="9" style="13"/>
    <col min="4093" max="4094" width="4" style="13" customWidth="1"/>
    <col min="4095" max="4095" width="23.875" style="13" customWidth="1"/>
    <col min="4096" max="4096" width="0" style="13" hidden="1" customWidth="1"/>
    <col min="4097" max="4097" width="26.875" style="13" customWidth="1"/>
    <col min="4098" max="4099" width="0" style="13" hidden="1" customWidth="1"/>
    <col min="4100" max="4100" width="25" style="13" customWidth="1"/>
    <col min="4101" max="4101" width="1.75" style="13" customWidth="1"/>
    <col min="4102" max="4102" width="8.5" style="13" customWidth="1"/>
    <col min="4103" max="4103" width="2.625" style="13" customWidth="1"/>
    <col min="4104" max="4104" width="10.375" style="13" customWidth="1"/>
    <col min="4105" max="4106" width="19.375" style="13" customWidth="1"/>
    <col min="4107" max="4107" width="6.125" style="13" customWidth="1"/>
    <col min="4108" max="4109" width="17.375" style="13" bestFit="1" customWidth="1"/>
    <col min="4110" max="4348" width="9" style="13"/>
    <col min="4349" max="4350" width="4" style="13" customWidth="1"/>
    <col min="4351" max="4351" width="23.875" style="13" customWidth="1"/>
    <col min="4352" max="4352" width="0" style="13" hidden="1" customWidth="1"/>
    <col min="4353" max="4353" width="26.875" style="13" customWidth="1"/>
    <col min="4354" max="4355" width="0" style="13" hidden="1" customWidth="1"/>
    <col min="4356" max="4356" width="25" style="13" customWidth="1"/>
    <col min="4357" max="4357" width="1.75" style="13" customWidth="1"/>
    <col min="4358" max="4358" width="8.5" style="13" customWidth="1"/>
    <col min="4359" max="4359" width="2.625" style="13" customWidth="1"/>
    <col min="4360" max="4360" width="10.375" style="13" customWidth="1"/>
    <col min="4361" max="4362" width="19.375" style="13" customWidth="1"/>
    <col min="4363" max="4363" width="6.125" style="13" customWidth="1"/>
    <col min="4364" max="4365" width="17.375" style="13" bestFit="1" customWidth="1"/>
    <col min="4366" max="4604" width="9" style="13"/>
    <col min="4605" max="4606" width="4" style="13" customWidth="1"/>
    <col min="4607" max="4607" width="23.875" style="13" customWidth="1"/>
    <col min="4608" max="4608" width="0" style="13" hidden="1" customWidth="1"/>
    <col min="4609" max="4609" width="26.875" style="13" customWidth="1"/>
    <col min="4610" max="4611" width="0" style="13" hidden="1" customWidth="1"/>
    <col min="4612" max="4612" width="25" style="13" customWidth="1"/>
    <col min="4613" max="4613" width="1.75" style="13" customWidth="1"/>
    <col min="4614" max="4614" width="8.5" style="13" customWidth="1"/>
    <col min="4615" max="4615" width="2.625" style="13" customWidth="1"/>
    <col min="4616" max="4616" width="10.375" style="13" customWidth="1"/>
    <col min="4617" max="4618" width="19.375" style="13" customWidth="1"/>
    <col min="4619" max="4619" width="6.125" style="13" customWidth="1"/>
    <col min="4620" max="4621" width="17.375" style="13" bestFit="1" customWidth="1"/>
    <col min="4622" max="4860" width="9" style="13"/>
    <col min="4861" max="4862" width="4" style="13" customWidth="1"/>
    <col min="4863" max="4863" width="23.875" style="13" customWidth="1"/>
    <col min="4864" max="4864" width="0" style="13" hidden="1" customWidth="1"/>
    <col min="4865" max="4865" width="26.875" style="13" customWidth="1"/>
    <col min="4866" max="4867" width="0" style="13" hidden="1" customWidth="1"/>
    <col min="4868" max="4868" width="25" style="13" customWidth="1"/>
    <col min="4869" max="4869" width="1.75" style="13" customWidth="1"/>
    <col min="4870" max="4870" width="8.5" style="13" customWidth="1"/>
    <col min="4871" max="4871" width="2.625" style="13" customWidth="1"/>
    <col min="4872" max="4872" width="10.375" style="13" customWidth="1"/>
    <col min="4873" max="4874" width="19.375" style="13" customWidth="1"/>
    <col min="4875" max="4875" width="6.125" style="13" customWidth="1"/>
    <col min="4876" max="4877" width="17.375" style="13" bestFit="1" customWidth="1"/>
    <col min="4878" max="5116" width="9" style="13"/>
    <col min="5117" max="5118" width="4" style="13" customWidth="1"/>
    <col min="5119" max="5119" width="23.875" style="13" customWidth="1"/>
    <col min="5120" max="5120" width="0" style="13" hidden="1" customWidth="1"/>
    <col min="5121" max="5121" width="26.875" style="13" customWidth="1"/>
    <col min="5122" max="5123" width="0" style="13" hidden="1" customWidth="1"/>
    <col min="5124" max="5124" width="25" style="13" customWidth="1"/>
    <col min="5125" max="5125" width="1.75" style="13" customWidth="1"/>
    <col min="5126" max="5126" width="8.5" style="13" customWidth="1"/>
    <col min="5127" max="5127" width="2.625" style="13" customWidth="1"/>
    <col min="5128" max="5128" width="10.375" style="13" customWidth="1"/>
    <col min="5129" max="5130" width="19.375" style="13" customWidth="1"/>
    <col min="5131" max="5131" width="6.125" style="13" customWidth="1"/>
    <col min="5132" max="5133" width="17.375" style="13" bestFit="1" customWidth="1"/>
    <col min="5134" max="5372" width="9" style="13"/>
    <col min="5373" max="5374" width="4" style="13" customWidth="1"/>
    <col min="5375" max="5375" width="23.875" style="13" customWidth="1"/>
    <col min="5376" max="5376" width="0" style="13" hidden="1" customWidth="1"/>
    <col min="5377" max="5377" width="26.875" style="13" customWidth="1"/>
    <col min="5378" max="5379" width="0" style="13" hidden="1" customWidth="1"/>
    <col min="5380" max="5380" width="25" style="13" customWidth="1"/>
    <col min="5381" max="5381" width="1.75" style="13" customWidth="1"/>
    <col min="5382" max="5382" width="8.5" style="13" customWidth="1"/>
    <col min="5383" max="5383" width="2.625" style="13" customWidth="1"/>
    <col min="5384" max="5384" width="10.375" style="13" customWidth="1"/>
    <col min="5385" max="5386" width="19.375" style="13" customWidth="1"/>
    <col min="5387" max="5387" width="6.125" style="13" customWidth="1"/>
    <col min="5388" max="5389" width="17.375" style="13" bestFit="1" customWidth="1"/>
    <col min="5390" max="5628" width="9" style="13"/>
    <col min="5629" max="5630" width="4" style="13" customWidth="1"/>
    <col min="5631" max="5631" width="23.875" style="13" customWidth="1"/>
    <col min="5632" max="5632" width="0" style="13" hidden="1" customWidth="1"/>
    <col min="5633" max="5633" width="26.875" style="13" customWidth="1"/>
    <col min="5634" max="5635" width="0" style="13" hidden="1" customWidth="1"/>
    <col min="5636" max="5636" width="25" style="13" customWidth="1"/>
    <col min="5637" max="5637" width="1.75" style="13" customWidth="1"/>
    <col min="5638" max="5638" width="8.5" style="13" customWidth="1"/>
    <col min="5639" max="5639" width="2.625" style="13" customWidth="1"/>
    <col min="5640" max="5640" width="10.375" style="13" customWidth="1"/>
    <col min="5641" max="5642" width="19.375" style="13" customWidth="1"/>
    <col min="5643" max="5643" width="6.125" style="13" customWidth="1"/>
    <col min="5644" max="5645" width="17.375" style="13" bestFit="1" customWidth="1"/>
    <col min="5646" max="5884" width="9" style="13"/>
    <col min="5885" max="5886" width="4" style="13" customWidth="1"/>
    <col min="5887" max="5887" width="23.875" style="13" customWidth="1"/>
    <col min="5888" max="5888" width="0" style="13" hidden="1" customWidth="1"/>
    <col min="5889" max="5889" width="26.875" style="13" customWidth="1"/>
    <col min="5890" max="5891" width="0" style="13" hidden="1" customWidth="1"/>
    <col min="5892" max="5892" width="25" style="13" customWidth="1"/>
    <col min="5893" max="5893" width="1.75" style="13" customWidth="1"/>
    <col min="5894" max="5894" width="8.5" style="13" customWidth="1"/>
    <col min="5895" max="5895" width="2.625" style="13" customWidth="1"/>
    <col min="5896" max="5896" width="10.375" style="13" customWidth="1"/>
    <col min="5897" max="5898" width="19.375" style="13" customWidth="1"/>
    <col min="5899" max="5899" width="6.125" style="13" customWidth="1"/>
    <col min="5900" max="5901" width="17.375" style="13" bestFit="1" customWidth="1"/>
    <col min="5902" max="6140" width="9" style="13"/>
    <col min="6141" max="6142" width="4" style="13" customWidth="1"/>
    <col min="6143" max="6143" width="23.875" style="13" customWidth="1"/>
    <col min="6144" max="6144" width="0" style="13" hidden="1" customWidth="1"/>
    <col min="6145" max="6145" width="26.875" style="13" customWidth="1"/>
    <col min="6146" max="6147" width="0" style="13" hidden="1" customWidth="1"/>
    <col min="6148" max="6148" width="25" style="13" customWidth="1"/>
    <col min="6149" max="6149" width="1.75" style="13" customWidth="1"/>
    <col min="6150" max="6150" width="8.5" style="13" customWidth="1"/>
    <col min="6151" max="6151" width="2.625" style="13" customWidth="1"/>
    <col min="6152" max="6152" width="10.375" style="13" customWidth="1"/>
    <col min="6153" max="6154" width="19.375" style="13" customWidth="1"/>
    <col min="6155" max="6155" width="6.125" style="13" customWidth="1"/>
    <col min="6156" max="6157" width="17.375" style="13" bestFit="1" customWidth="1"/>
    <col min="6158" max="6396" width="9" style="13"/>
    <col min="6397" max="6398" width="4" style="13" customWidth="1"/>
    <col min="6399" max="6399" width="23.875" style="13" customWidth="1"/>
    <col min="6400" max="6400" width="0" style="13" hidden="1" customWidth="1"/>
    <col min="6401" max="6401" width="26.875" style="13" customWidth="1"/>
    <col min="6402" max="6403" width="0" style="13" hidden="1" customWidth="1"/>
    <col min="6404" max="6404" width="25" style="13" customWidth="1"/>
    <col min="6405" max="6405" width="1.75" style="13" customWidth="1"/>
    <col min="6406" max="6406" width="8.5" style="13" customWidth="1"/>
    <col min="6407" max="6407" width="2.625" style="13" customWidth="1"/>
    <col min="6408" max="6408" width="10.375" style="13" customWidth="1"/>
    <col min="6409" max="6410" width="19.375" style="13" customWidth="1"/>
    <col min="6411" max="6411" width="6.125" style="13" customWidth="1"/>
    <col min="6412" max="6413" width="17.375" style="13" bestFit="1" customWidth="1"/>
    <col min="6414" max="6652" width="9" style="13"/>
    <col min="6653" max="6654" width="4" style="13" customWidth="1"/>
    <col min="6655" max="6655" width="23.875" style="13" customWidth="1"/>
    <col min="6656" max="6656" width="0" style="13" hidden="1" customWidth="1"/>
    <col min="6657" max="6657" width="26.875" style="13" customWidth="1"/>
    <col min="6658" max="6659" width="0" style="13" hidden="1" customWidth="1"/>
    <col min="6660" max="6660" width="25" style="13" customWidth="1"/>
    <col min="6661" max="6661" width="1.75" style="13" customWidth="1"/>
    <col min="6662" max="6662" width="8.5" style="13" customWidth="1"/>
    <col min="6663" max="6663" width="2.625" style="13" customWidth="1"/>
    <col min="6664" max="6664" width="10.375" style="13" customWidth="1"/>
    <col min="6665" max="6666" width="19.375" style="13" customWidth="1"/>
    <col min="6667" max="6667" width="6.125" style="13" customWidth="1"/>
    <col min="6668" max="6669" width="17.375" style="13" bestFit="1" customWidth="1"/>
    <col min="6670" max="6908" width="9" style="13"/>
    <col min="6909" max="6910" width="4" style="13" customWidth="1"/>
    <col min="6911" max="6911" width="23.875" style="13" customWidth="1"/>
    <col min="6912" max="6912" width="0" style="13" hidden="1" customWidth="1"/>
    <col min="6913" max="6913" width="26.875" style="13" customWidth="1"/>
    <col min="6914" max="6915" width="0" style="13" hidden="1" customWidth="1"/>
    <col min="6916" max="6916" width="25" style="13" customWidth="1"/>
    <col min="6917" max="6917" width="1.75" style="13" customWidth="1"/>
    <col min="6918" max="6918" width="8.5" style="13" customWidth="1"/>
    <col min="6919" max="6919" width="2.625" style="13" customWidth="1"/>
    <col min="6920" max="6920" width="10.375" style="13" customWidth="1"/>
    <col min="6921" max="6922" width="19.375" style="13" customWidth="1"/>
    <col min="6923" max="6923" width="6.125" style="13" customWidth="1"/>
    <col min="6924" max="6925" width="17.375" style="13" bestFit="1" customWidth="1"/>
    <col min="6926" max="7164" width="9" style="13"/>
    <col min="7165" max="7166" width="4" style="13" customWidth="1"/>
    <col min="7167" max="7167" width="23.875" style="13" customWidth="1"/>
    <col min="7168" max="7168" width="0" style="13" hidden="1" customWidth="1"/>
    <col min="7169" max="7169" width="26.875" style="13" customWidth="1"/>
    <col min="7170" max="7171" width="0" style="13" hidden="1" customWidth="1"/>
    <col min="7172" max="7172" width="25" style="13" customWidth="1"/>
    <col min="7173" max="7173" width="1.75" style="13" customWidth="1"/>
    <col min="7174" max="7174" width="8.5" style="13" customWidth="1"/>
    <col min="7175" max="7175" width="2.625" style="13" customWidth="1"/>
    <col min="7176" max="7176" width="10.375" style="13" customWidth="1"/>
    <col min="7177" max="7178" width="19.375" style="13" customWidth="1"/>
    <col min="7179" max="7179" width="6.125" style="13" customWidth="1"/>
    <col min="7180" max="7181" width="17.375" style="13" bestFit="1" customWidth="1"/>
    <col min="7182" max="7420" width="9" style="13"/>
    <col min="7421" max="7422" width="4" style="13" customWidth="1"/>
    <col min="7423" max="7423" width="23.875" style="13" customWidth="1"/>
    <col min="7424" max="7424" width="0" style="13" hidden="1" customWidth="1"/>
    <col min="7425" max="7425" width="26.875" style="13" customWidth="1"/>
    <col min="7426" max="7427" width="0" style="13" hidden="1" customWidth="1"/>
    <col min="7428" max="7428" width="25" style="13" customWidth="1"/>
    <col min="7429" max="7429" width="1.75" style="13" customWidth="1"/>
    <col min="7430" max="7430" width="8.5" style="13" customWidth="1"/>
    <col min="7431" max="7431" width="2.625" style="13" customWidth="1"/>
    <col min="7432" max="7432" width="10.375" style="13" customWidth="1"/>
    <col min="7433" max="7434" width="19.375" style="13" customWidth="1"/>
    <col min="7435" max="7435" width="6.125" style="13" customWidth="1"/>
    <col min="7436" max="7437" width="17.375" style="13" bestFit="1" customWidth="1"/>
    <col min="7438" max="7676" width="9" style="13"/>
    <col min="7677" max="7678" width="4" style="13" customWidth="1"/>
    <col min="7679" max="7679" width="23.875" style="13" customWidth="1"/>
    <col min="7680" max="7680" width="0" style="13" hidden="1" customWidth="1"/>
    <col min="7681" max="7681" width="26.875" style="13" customWidth="1"/>
    <col min="7682" max="7683" width="0" style="13" hidden="1" customWidth="1"/>
    <col min="7684" max="7684" width="25" style="13" customWidth="1"/>
    <col min="7685" max="7685" width="1.75" style="13" customWidth="1"/>
    <col min="7686" max="7686" width="8.5" style="13" customWidth="1"/>
    <col min="7687" max="7687" width="2.625" style="13" customWidth="1"/>
    <col min="7688" max="7688" width="10.375" style="13" customWidth="1"/>
    <col min="7689" max="7690" width="19.375" style="13" customWidth="1"/>
    <col min="7691" max="7691" width="6.125" style="13" customWidth="1"/>
    <col min="7692" max="7693" width="17.375" style="13" bestFit="1" customWidth="1"/>
    <col min="7694" max="7932" width="9" style="13"/>
    <col min="7933" max="7934" width="4" style="13" customWidth="1"/>
    <col min="7935" max="7935" width="23.875" style="13" customWidth="1"/>
    <col min="7936" max="7936" width="0" style="13" hidden="1" customWidth="1"/>
    <col min="7937" max="7937" width="26.875" style="13" customWidth="1"/>
    <col min="7938" max="7939" width="0" style="13" hidden="1" customWidth="1"/>
    <col min="7940" max="7940" width="25" style="13" customWidth="1"/>
    <col min="7941" max="7941" width="1.75" style="13" customWidth="1"/>
    <col min="7942" max="7942" width="8.5" style="13" customWidth="1"/>
    <col min="7943" max="7943" width="2.625" style="13" customWidth="1"/>
    <col min="7944" max="7944" width="10.375" style="13" customWidth="1"/>
    <col min="7945" max="7946" width="19.375" style="13" customWidth="1"/>
    <col min="7947" max="7947" width="6.125" style="13" customWidth="1"/>
    <col min="7948" max="7949" width="17.375" style="13" bestFit="1" customWidth="1"/>
    <col min="7950" max="8188" width="9" style="13"/>
    <col min="8189" max="8190" width="4" style="13" customWidth="1"/>
    <col min="8191" max="8191" width="23.875" style="13" customWidth="1"/>
    <col min="8192" max="8192" width="0" style="13" hidden="1" customWidth="1"/>
    <col min="8193" max="8193" width="26.875" style="13" customWidth="1"/>
    <col min="8194" max="8195" width="0" style="13" hidden="1" customWidth="1"/>
    <col min="8196" max="8196" width="25" style="13" customWidth="1"/>
    <col min="8197" max="8197" width="1.75" style="13" customWidth="1"/>
    <col min="8198" max="8198" width="8.5" style="13" customWidth="1"/>
    <col min="8199" max="8199" width="2.625" style="13" customWidth="1"/>
    <col min="8200" max="8200" width="10.375" style="13" customWidth="1"/>
    <col min="8201" max="8202" width="19.375" style="13" customWidth="1"/>
    <col min="8203" max="8203" width="6.125" style="13" customWidth="1"/>
    <col min="8204" max="8205" width="17.375" style="13" bestFit="1" customWidth="1"/>
    <col min="8206" max="8444" width="9" style="13"/>
    <col min="8445" max="8446" width="4" style="13" customWidth="1"/>
    <col min="8447" max="8447" width="23.875" style="13" customWidth="1"/>
    <col min="8448" max="8448" width="0" style="13" hidden="1" customWidth="1"/>
    <col min="8449" max="8449" width="26.875" style="13" customWidth="1"/>
    <col min="8450" max="8451" width="0" style="13" hidden="1" customWidth="1"/>
    <col min="8452" max="8452" width="25" style="13" customWidth="1"/>
    <col min="8453" max="8453" width="1.75" style="13" customWidth="1"/>
    <col min="8454" max="8454" width="8.5" style="13" customWidth="1"/>
    <col min="8455" max="8455" width="2.625" style="13" customWidth="1"/>
    <col min="8456" max="8456" width="10.375" style="13" customWidth="1"/>
    <col min="8457" max="8458" width="19.375" style="13" customWidth="1"/>
    <col min="8459" max="8459" width="6.125" style="13" customWidth="1"/>
    <col min="8460" max="8461" width="17.375" style="13" bestFit="1" customWidth="1"/>
    <col min="8462" max="8700" width="9" style="13"/>
    <col min="8701" max="8702" width="4" style="13" customWidth="1"/>
    <col min="8703" max="8703" width="23.875" style="13" customWidth="1"/>
    <col min="8704" max="8704" width="0" style="13" hidden="1" customWidth="1"/>
    <col min="8705" max="8705" width="26.875" style="13" customWidth="1"/>
    <col min="8706" max="8707" width="0" style="13" hidden="1" customWidth="1"/>
    <col min="8708" max="8708" width="25" style="13" customWidth="1"/>
    <col min="8709" max="8709" width="1.75" style="13" customWidth="1"/>
    <col min="8710" max="8710" width="8.5" style="13" customWidth="1"/>
    <col min="8711" max="8711" width="2.625" style="13" customWidth="1"/>
    <col min="8712" max="8712" width="10.375" style="13" customWidth="1"/>
    <col min="8713" max="8714" width="19.375" style="13" customWidth="1"/>
    <col min="8715" max="8715" width="6.125" style="13" customWidth="1"/>
    <col min="8716" max="8717" width="17.375" style="13" bestFit="1" customWidth="1"/>
    <col min="8718" max="8956" width="9" style="13"/>
    <col min="8957" max="8958" width="4" style="13" customWidth="1"/>
    <col min="8959" max="8959" width="23.875" style="13" customWidth="1"/>
    <col min="8960" max="8960" width="0" style="13" hidden="1" customWidth="1"/>
    <col min="8961" max="8961" width="26.875" style="13" customWidth="1"/>
    <col min="8962" max="8963" width="0" style="13" hidden="1" customWidth="1"/>
    <col min="8964" max="8964" width="25" style="13" customWidth="1"/>
    <col min="8965" max="8965" width="1.75" style="13" customWidth="1"/>
    <col min="8966" max="8966" width="8.5" style="13" customWidth="1"/>
    <col min="8967" max="8967" width="2.625" style="13" customWidth="1"/>
    <col min="8968" max="8968" width="10.375" style="13" customWidth="1"/>
    <col min="8969" max="8970" width="19.375" style="13" customWidth="1"/>
    <col min="8971" max="8971" width="6.125" style="13" customWidth="1"/>
    <col min="8972" max="8973" width="17.375" style="13" bestFit="1" customWidth="1"/>
    <col min="8974" max="9212" width="9" style="13"/>
    <col min="9213" max="9214" width="4" style="13" customWidth="1"/>
    <col min="9215" max="9215" width="23.875" style="13" customWidth="1"/>
    <col min="9216" max="9216" width="0" style="13" hidden="1" customWidth="1"/>
    <col min="9217" max="9217" width="26.875" style="13" customWidth="1"/>
    <col min="9218" max="9219" width="0" style="13" hidden="1" customWidth="1"/>
    <col min="9220" max="9220" width="25" style="13" customWidth="1"/>
    <col min="9221" max="9221" width="1.75" style="13" customWidth="1"/>
    <col min="9222" max="9222" width="8.5" style="13" customWidth="1"/>
    <col min="9223" max="9223" width="2.625" style="13" customWidth="1"/>
    <col min="9224" max="9224" width="10.375" style="13" customWidth="1"/>
    <col min="9225" max="9226" width="19.375" style="13" customWidth="1"/>
    <col min="9227" max="9227" width="6.125" style="13" customWidth="1"/>
    <col min="9228" max="9229" width="17.375" style="13" bestFit="1" customWidth="1"/>
    <col min="9230" max="9468" width="9" style="13"/>
    <col min="9469" max="9470" width="4" style="13" customWidth="1"/>
    <col min="9471" max="9471" width="23.875" style="13" customWidth="1"/>
    <col min="9472" max="9472" width="0" style="13" hidden="1" customWidth="1"/>
    <col min="9473" max="9473" width="26.875" style="13" customWidth="1"/>
    <col min="9474" max="9475" width="0" style="13" hidden="1" customWidth="1"/>
    <col min="9476" max="9476" width="25" style="13" customWidth="1"/>
    <col min="9477" max="9477" width="1.75" style="13" customWidth="1"/>
    <col min="9478" max="9478" width="8.5" style="13" customWidth="1"/>
    <col min="9479" max="9479" width="2.625" style="13" customWidth="1"/>
    <col min="9480" max="9480" width="10.375" style="13" customWidth="1"/>
    <col min="9481" max="9482" width="19.375" style="13" customWidth="1"/>
    <col min="9483" max="9483" width="6.125" style="13" customWidth="1"/>
    <col min="9484" max="9485" width="17.375" style="13" bestFit="1" customWidth="1"/>
    <col min="9486" max="9724" width="9" style="13"/>
    <col min="9725" max="9726" width="4" style="13" customWidth="1"/>
    <col min="9727" max="9727" width="23.875" style="13" customWidth="1"/>
    <col min="9728" max="9728" width="0" style="13" hidden="1" customWidth="1"/>
    <col min="9729" max="9729" width="26.875" style="13" customWidth="1"/>
    <col min="9730" max="9731" width="0" style="13" hidden="1" customWidth="1"/>
    <col min="9732" max="9732" width="25" style="13" customWidth="1"/>
    <col min="9733" max="9733" width="1.75" style="13" customWidth="1"/>
    <col min="9734" max="9734" width="8.5" style="13" customWidth="1"/>
    <col min="9735" max="9735" width="2.625" style="13" customWidth="1"/>
    <col min="9736" max="9736" width="10.375" style="13" customWidth="1"/>
    <col min="9737" max="9738" width="19.375" style="13" customWidth="1"/>
    <col min="9739" max="9739" width="6.125" style="13" customWidth="1"/>
    <col min="9740" max="9741" width="17.375" style="13" bestFit="1" customWidth="1"/>
    <col min="9742" max="9980" width="9" style="13"/>
    <col min="9981" max="9982" width="4" style="13" customWidth="1"/>
    <col min="9983" max="9983" width="23.875" style="13" customWidth="1"/>
    <col min="9984" max="9984" width="0" style="13" hidden="1" customWidth="1"/>
    <col min="9985" max="9985" width="26.875" style="13" customWidth="1"/>
    <col min="9986" max="9987" width="0" style="13" hidden="1" customWidth="1"/>
    <col min="9988" max="9988" width="25" style="13" customWidth="1"/>
    <col min="9989" max="9989" width="1.75" style="13" customWidth="1"/>
    <col min="9990" max="9990" width="8.5" style="13" customWidth="1"/>
    <col min="9991" max="9991" width="2.625" style="13" customWidth="1"/>
    <col min="9992" max="9992" width="10.375" style="13" customWidth="1"/>
    <col min="9993" max="9994" width="19.375" style="13" customWidth="1"/>
    <col min="9995" max="9995" width="6.125" style="13" customWidth="1"/>
    <col min="9996" max="9997" width="17.375" style="13" bestFit="1" customWidth="1"/>
    <col min="9998" max="10236" width="9" style="13"/>
    <col min="10237" max="10238" width="4" style="13" customWidth="1"/>
    <col min="10239" max="10239" width="23.875" style="13" customWidth="1"/>
    <col min="10240" max="10240" width="0" style="13" hidden="1" customWidth="1"/>
    <col min="10241" max="10241" width="26.875" style="13" customWidth="1"/>
    <col min="10242" max="10243" width="0" style="13" hidden="1" customWidth="1"/>
    <col min="10244" max="10244" width="25" style="13" customWidth="1"/>
    <col min="10245" max="10245" width="1.75" style="13" customWidth="1"/>
    <col min="10246" max="10246" width="8.5" style="13" customWidth="1"/>
    <col min="10247" max="10247" width="2.625" style="13" customWidth="1"/>
    <col min="10248" max="10248" width="10.375" style="13" customWidth="1"/>
    <col min="10249" max="10250" width="19.375" style="13" customWidth="1"/>
    <col min="10251" max="10251" width="6.125" style="13" customWidth="1"/>
    <col min="10252" max="10253" width="17.375" style="13" bestFit="1" customWidth="1"/>
    <col min="10254" max="10492" width="9" style="13"/>
    <col min="10493" max="10494" width="4" style="13" customWidth="1"/>
    <col min="10495" max="10495" width="23.875" style="13" customWidth="1"/>
    <col min="10496" max="10496" width="0" style="13" hidden="1" customWidth="1"/>
    <col min="10497" max="10497" width="26.875" style="13" customWidth="1"/>
    <col min="10498" max="10499" width="0" style="13" hidden="1" customWidth="1"/>
    <col min="10500" max="10500" width="25" style="13" customWidth="1"/>
    <col min="10501" max="10501" width="1.75" style="13" customWidth="1"/>
    <col min="10502" max="10502" width="8.5" style="13" customWidth="1"/>
    <col min="10503" max="10503" width="2.625" style="13" customWidth="1"/>
    <col min="10504" max="10504" width="10.375" style="13" customWidth="1"/>
    <col min="10505" max="10506" width="19.375" style="13" customWidth="1"/>
    <col min="10507" max="10507" width="6.125" style="13" customWidth="1"/>
    <col min="10508" max="10509" width="17.375" style="13" bestFit="1" customWidth="1"/>
    <col min="10510" max="10748" width="9" style="13"/>
    <col min="10749" max="10750" width="4" style="13" customWidth="1"/>
    <col min="10751" max="10751" width="23.875" style="13" customWidth="1"/>
    <col min="10752" max="10752" width="0" style="13" hidden="1" customWidth="1"/>
    <col min="10753" max="10753" width="26.875" style="13" customWidth="1"/>
    <col min="10754" max="10755" width="0" style="13" hidden="1" customWidth="1"/>
    <col min="10756" max="10756" width="25" style="13" customWidth="1"/>
    <col min="10757" max="10757" width="1.75" style="13" customWidth="1"/>
    <col min="10758" max="10758" width="8.5" style="13" customWidth="1"/>
    <col min="10759" max="10759" width="2.625" style="13" customWidth="1"/>
    <col min="10760" max="10760" width="10.375" style="13" customWidth="1"/>
    <col min="10761" max="10762" width="19.375" style="13" customWidth="1"/>
    <col min="10763" max="10763" width="6.125" style="13" customWidth="1"/>
    <col min="10764" max="10765" width="17.375" style="13" bestFit="1" customWidth="1"/>
    <col min="10766" max="11004" width="9" style="13"/>
    <col min="11005" max="11006" width="4" style="13" customWidth="1"/>
    <col min="11007" max="11007" width="23.875" style="13" customWidth="1"/>
    <col min="11008" max="11008" width="0" style="13" hidden="1" customWidth="1"/>
    <col min="11009" max="11009" width="26.875" style="13" customWidth="1"/>
    <col min="11010" max="11011" width="0" style="13" hidden="1" customWidth="1"/>
    <col min="11012" max="11012" width="25" style="13" customWidth="1"/>
    <col min="11013" max="11013" width="1.75" style="13" customWidth="1"/>
    <col min="11014" max="11014" width="8.5" style="13" customWidth="1"/>
    <col min="11015" max="11015" width="2.625" style="13" customWidth="1"/>
    <col min="11016" max="11016" width="10.375" style="13" customWidth="1"/>
    <col min="11017" max="11018" width="19.375" style="13" customWidth="1"/>
    <col min="11019" max="11019" width="6.125" style="13" customWidth="1"/>
    <col min="11020" max="11021" width="17.375" style="13" bestFit="1" customWidth="1"/>
    <col min="11022" max="11260" width="9" style="13"/>
    <col min="11261" max="11262" width="4" style="13" customWidth="1"/>
    <col min="11263" max="11263" width="23.875" style="13" customWidth="1"/>
    <col min="11264" max="11264" width="0" style="13" hidden="1" customWidth="1"/>
    <col min="11265" max="11265" width="26.875" style="13" customWidth="1"/>
    <col min="11266" max="11267" width="0" style="13" hidden="1" customWidth="1"/>
    <col min="11268" max="11268" width="25" style="13" customWidth="1"/>
    <col min="11269" max="11269" width="1.75" style="13" customWidth="1"/>
    <col min="11270" max="11270" width="8.5" style="13" customWidth="1"/>
    <col min="11271" max="11271" width="2.625" style="13" customWidth="1"/>
    <col min="11272" max="11272" width="10.375" style="13" customWidth="1"/>
    <col min="11273" max="11274" width="19.375" style="13" customWidth="1"/>
    <col min="11275" max="11275" width="6.125" style="13" customWidth="1"/>
    <col min="11276" max="11277" width="17.375" style="13" bestFit="1" customWidth="1"/>
    <col min="11278" max="11516" width="9" style="13"/>
    <col min="11517" max="11518" width="4" style="13" customWidth="1"/>
    <col min="11519" max="11519" width="23.875" style="13" customWidth="1"/>
    <col min="11520" max="11520" width="0" style="13" hidden="1" customWidth="1"/>
    <col min="11521" max="11521" width="26.875" style="13" customWidth="1"/>
    <col min="11522" max="11523" width="0" style="13" hidden="1" customWidth="1"/>
    <col min="11524" max="11524" width="25" style="13" customWidth="1"/>
    <col min="11525" max="11525" width="1.75" style="13" customWidth="1"/>
    <col min="11526" max="11526" width="8.5" style="13" customWidth="1"/>
    <col min="11527" max="11527" width="2.625" style="13" customWidth="1"/>
    <col min="11528" max="11528" width="10.375" style="13" customWidth="1"/>
    <col min="11529" max="11530" width="19.375" style="13" customWidth="1"/>
    <col min="11531" max="11531" width="6.125" style="13" customWidth="1"/>
    <col min="11532" max="11533" width="17.375" style="13" bestFit="1" customWidth="1"/>
    <col min="11534" max="11772" width="9" style="13"/>
    <col min="11773" max="11774" width="4" style="13" customWidth="1"/>
    <col min="11775" max="11775" width="23.875" style="13" customWidth="1"/>
    <col min="11776" max="11776" width="0" style="13" hidden="1" customWidth="1"/>
    <col min="11777" max="11777" width="26.875" style="13" customWidth="1"/>
    <col min="11778" max="11779" width="0" style="13" hidden="1" customWidth="1"/>
    <col min="11780" max="11780" width="25" style="13" customWidth="1"/>
    <col min="11781" max="11781" width="1.75" style="13" customWidth="1"/>
    <col min="11782" max="11782" width="8.5" style="13" customWidth="1"/>
    <col min="11783" max="11783" width="2.625" style="13" customWidth="1"/>
    <col min="11784" max="11784" width="10.375" style="13" customWidth="1"/>
    <col min="11785" max="11786" width="19.375" style="13" customWidth="1"/>
    <col min="11787" max="11787" width="6.125" style="13" customWidth="1"/>
    <col min="11788" max="11789" width="17.375" style="13" bestFit="1" customWidth="1"/>
    <col min="11790" max="12028" width="9" style="13"/>
    <col min="12029" max="12030" width="4" style="13" customWidth="1"/>
    <col min="12031" max="12031" width="23.875" style="13" customWidth="1"/>
    <col min="12032" max="12032" width="0" style="13" hidden="1" customWidth="1"/>
    <col min="12033" max="12033" width="26.875" style="13" customWidth="1"/>
    <col min="12034" max="12035" width="0" style="13" hidden="1" customWidth="1"/>
    <col min="12036" max="12036" width="25" style="13" customWidth="1"/>
    <col min="12037" max="12037" width="1.75" style="13" customWidth="1"/>
    <col min="12038" max="12038" width="8.5" style="13" customWidth="1"/>
    <col min="12039" max="12039" width="2.625" style="13" customWidth="1"/>
    <col min="12040" max="12040" width="10.375" style="13" customWidth="1"/>
    <col min="12041" max="12042" width="19.375" style="13" customWidth="1"/>
    <col min="12043" max="12043" width="6.125" style="13" customWidth="1"/>
    <col min="12044" max="12045" width="17.375" style="13" bestFit="1" customWidth="1"/>
    <col min="12046" max="12284" width="9" style="13"/>
    <col min="12285" max="12286" width="4" style="13" customWidth="1"/>
    <col min="12287" max="12287" width="23.875" style="13" customWidth="1"/>
    <col min="12288" max="12288" width="0" style="13" hidden="1" customWidth="1"/>
    <col min="12289" max="12289" width="26.875" style="13" customWidth="1"/>
    <col min="12290" max="12291" width="0" style="13" hidden="1" customWidth="1"/>
    <col min="12292" max="12292" width="25" style="13" customWidth="1"/>
    <col min="12293" max="12293" width="1.75" style="13" customWidth="1"/>
    <col min="12294" max="12294" width="8.5" style="13" customWidth="1"/>
    <col min="12295" max="12295" width="2.625" style="13" customWidth="1"/>
    <col min="12296" max="12296" width="10.375" style="13" customWidth="1"/>
    <col min="12297" max="12298" width="19.375" style="13" customWidth="1"/>
    <col min="12299" max="12299" width="6.125" style="13" customWidth="1"/>
    <col min="12300" max="12301" width="17.375" style="13" bestFit="1" customWidth="1"/>
    <col min="12302" max="12540" width="9" style="13"/>
    <col min="12541" max="12542" width="4" style="13" customWidth="1"/>
    <col min="12543" max="12543" width="23.875" style="13" customWidth="1"/>
    <col min="12544" max="12544" width="0" style="13" hidden="1" customWidth="1"/>
    <col min="12545" max="12545" width="26.875" style="13" customWidth="1"/>
    <col min="12546" max="12547" width="0" style="13" hidden="1" customWidth="1"/>
    <col min="12548" max="12548" width="25" style="13" customWidth="1"/>
    <col min="12549" max="12549" width="1.75" style="13" customWidth="1"/>
    <col min="12550" max="12550" width="8.5" style="13" customWidth="1"/>
    <col min="12551" max="12551" width="2.625" style="13" customWidth="1"/>
    <col min="12552" max="12552" width="10.375" style="13" customWidth="1"/>
    <col min="12553" max="12554" width="19.375" style="13" customWidth="1"/>
    <col min="12555" max="12555" width="6.125" style="13" customWidth="1"/>
    <col min="12556" max="12557" width="17.375" style="13" bestFit="1" customWidth="1"/>
    <col min="12558" max="12796" width="9" style="13"/>
    <col min="12797" max="12798" width="4" style="13" customWidth="1"/>
    <col min="12799" max="12799" width="23.875" style="13" customWidth="1"/>
    <col min="12800" max="12800" width="0" style="13" hidden="1" customWidth="1"/>
    <col min="12801" max="12801" width="26.875" style="13" customWidth="1"/>
    <col min="12802" max="12803" width="0" style="13" hidden="1" customWidth="1"/>
    <col min="12804" max="12804" width="25" style="13" customWidth="1"/>
    <col min="12805" max="12805" width="1.75" style="13" customWidth="1"/>
    <col min="12806" max="12806" width="8.5" style="13" customWidth="1"/>
    <col min="12807" max="12807" width="2.625" style="13" customWidth="1"/>
    <col min="12808" max="12808" width="10.375" style="13" customWidth="1"/>
    <col min="12809" max="12810" width="19.375" style="13" customWidth="1"/>
    <col min="12811" max="12811" width="6.125" style="13" customWidth="1"/>
    <col min="12812" max="12813" width="17.375" style="13" bestFit="1" customWidth="1"/>
    <col min="12814" max="13052" width="9" style="13"/>
    <col min="13053" max="13054" width="4" style="13" customWidth="1"/>
    <col min="13055" max="13055" width="23.875" style="13" customWidth="1"/>
    <col min="13056" max="13056" width="0" style="13" hidden="1" customWidth="1"/>
    <col min="13057" max="13057" width="26.875" style="13" customWidth="1"/>
    <col min="13058" max="13059" width="0" style="13" hidden="1" customWidth="1"/>
    <col min="13060" max="13060" width="25" style="13" customWidth="1"/>
    <col min="13061" max="13061" width="1.75" style="13" customWidth="1"/>
    <col min="13062" max="13062" width="8.5" style="13" customWidth="1"/>
    <col min="13063" max="13063" width="2.625" style="13" customWidth="1"/>
    <col min="13064" max="13064" width="10.375" style="13" customWidth="1"/>
    <col min="13065" max="13066" width="19.375" style="13" customWidth="1"/>
    <col min="13067" max="13067" width="6.125" style="13" customWidth="1"/>
    <col min="13068" max="13069" width="17.375" style="13" bestFit="1" customWidth="1"/>
    <col min="13070" max="13308" width="9" style="13"/>
    <col min="13309" max="13310" width="4" style="13" customWidth="1"/>
    <col min="13311" max="13311" width="23.875" style="13" customWidth="1"/>
    <col min="13312" max="13312" width="0" style="13" hidden="1" customWidth="1"/>
    <col min="13313" max="13313" width="26.875" style="13" customWidth="1"/>
    <col min="13314" max="13315" width="0" style="13" hidden="1" customWidth="1"/>
    <col min="13316" max="13316" width="25" style="13" customWidth="1"/>
    <col min="13317" max="13317" width="1.75" style="13" customWidth="1"/>
    <col min="13318" max="13318" width="8.5" style="13" customWidth="1"/>
    <col min="13319" max="13319" width="2.625" style="13" customWidth="1"/>
    <col min="13320" max="13320" width="10.375" style="13" customWidth="1"/>
    <col min="13321" max="13322" width="19.375" style="13" customWidth="1"/>
    <col min="13323" max="13323" width="6.125" style="13" customWidth="1"/>
    <col min="13324" max="13325" width="17.375" style="13" bestFit="1" customWidth="1"/>
    <col min="13326" max="13564" width="9" style="13"/>
    <col min="13565" max="13566" width="4" style="13" customWidth="1"/>
    <col min="13567" max="13567" width="23.875" style="13" customWidth="1"/>
    <col min="13568" max="13568" width="0" style="13" hidden="1" customWidth="1"/>
    <col min="13569" max="13569" width="26.875" style="13" customWidth="1"/>
    <col min="13570" max="13571" width="0" style="13" hidden="1" customWidth="1"/>
    <col min="13572" max="13572" width="25" style="13" customWidth="1"/>
    <col min="13573" max="13573" width="1.75" style="13" customWidth="1"/>
    <col min="13574" max="13574" width="8.5" style="13" customWidth="1"/>
    <col min="13575" max="13575" width="2.625" style="13" customWidth="1"/>
    <col min="13576" max="13576" width="10.375" style="13" customWidth="1"/>
    <col min="13577" max="13578" width="19.375" style="13" customWidth="1"/>
    <col min="13579" max="13579" width="6.125" style="13" customWidth="1"/>
    <col min="13580" max="13581" width="17.375" style="13" bestFit="1" customWidth="1"/>
    <col min="13582" max="13820" width="9" style="13"/>
    <col min="13821" max="13822" width="4" style="13" customWidth="1"/>
    <col min="13823" max="13823" width="23.875" style="13" customWidth="1"/>
    <col min="13824" max="13824" width="0" style="13" hidden="1" customWidth="1"/>
    <col min="13825" max="13825" width="26.875" style="13" customWidth="1"/>
    <col min="13826" max="13827" width="0" style="13" hidden="1" customWidth="1"/>
    <col min="13828" max="13828" width="25" style="13" customWidth="1"/>
    <col min="13829" max="13829" width="1.75" style="13" customWidth="1"/>
    <col min="13830" max="13830" width="8.5" style="13" customWidth="1"/>
    <col min="13831" max="13831" width="2.625" style="13" customWidth="1"/>
    <col min="13832" max="13832" width="10.375" style="13" customWidth="1"/>
    <col min="13833" max="13834" width="19.375" style="13" customWidth="1"/>
    <col min="13835" max="13835" width="6.125" style="13" customWidth="1"/>
    <col min="13836" max="13837" width="17.375" style="13" bestFit="1" customWidth="1"/>
    <col min="13838" max="14076" width="9" style="13"/>
    <col min="14077" max="14078" width="4" style="13" customWidth="1"/>
    <col min="14079" max="14079" width="23.875" style="13" customWidth="1"/>
    <col min="14080" max="14080" width="0" style="13" hidden="1" customWidth="1"/>
    <col min="14081" max="14081" width="26.875" style="13" customWidth="1"/>
    <col min="14082" max="14083" width="0" style="13" hidden="1" customWidth="1"/>
    <col min="14084" max="14084" width="25" style="13" customWidth="1"/>
    <col min="14085" max="14085" width="1.75" style="13" customWidth="1"/>
    <col min="14086" max="14086" width="8.5" style="13" customWidth="1"/>
    <col min="14087" max="14087" width="2.625" style="13" customWidth="1"/>
    <col min="14088" max="14088" width="10.375" style="13" customWidth="1"/>
    <col min="14089" max="14090" width="19.375" style="13" customWidth="1"/>
    <col min="14091" max="14091" width="6.125" style="13" customWidth="1"/>
    <col min="14092" max="14093" width="17.375" style="13" bestFit="1" customWidth="1"/>
    <col min="14094" max="14332" width="9" style="13"/>
    <col min="14333" max="14334" width="4" style="13" customWidth="1"/>
    <col min="14335" max="14335" width="23.875" style="13" customWidth="1"/>
    <col min="14336" max="14336" width="0" style="13" hidden="1" customWidth="1"/>
    <col min="14337" max="14337" width="26.875" style="13" customWidth="1"/>
    <col min="14338" max="14339" width="0" style="13" hidden="1" customWidth="1"/>
    <col min="14340" max="14340" width="25" style="13" customWidth="1"/>
    <col min="14341" max="14341" width="1.75" style="13" customWidth="1"/>
    <col min="14342" max="14342" width="8.5" style="13" customWidth="1"/>
    <col min="14343" max="14343" width="2.625" style="13" customWidth="1"/>
    <col min="14344" max="14344" width="10.375" style="13" customWidth="1"/>
    <col min="14345" max="14346" width="19.375" style="13" customWidth="1"/>
    <col min="14347" max="14347" width="6.125" style="13" customWidth="1"/>
    <col min="14348" max="14349" width="17.375" style="13" bestFit="1" customWidth="1"/>
    <col min="14350" max="14588" width="9" style="13"/>
    <col min="14589" max="14590" width="4" style="13" customWidth="1"/>
    <col min="14591" max="14591" width="23.875" style="13" customWidth="1"/>
    <col min="14592" max="14592" width="0" style="13" hidden="1" customWidth="1"/>
    <col min="14593" max="14593" width="26.875" style="13" customWidth="1"/>
    <col min="14594" max="14595" width="0" style="13" hidden="1" customWidth="1"/>
    <col min="14596" max="14596" width="25" style="13" customWidth="1"/>
    <col min="14597" max="14597" width="1.75" style="13" customWidth="1"/>
    <col min="14598" max="14598" width="8.5" style="13" customWidth="1"/>
    <col min="14599" max="14599" width="2.625" style="13" customWidth="1"/>
    <col min="14600" max="14600" width="10.375" style="13" customWidth="1"/>
    <col min="14601" max="14602" width="19.375" style="13" customWidth="1"/>
    <col min="14603" max="14603" width="6.125" style="13" customWidth="1"/>
    <col min="14604" max="14605" width="17.375" style="13" bestFit="1" customWidth="1"/>
    <col min="14606" max="14844" width="9" style="13"/>
    <col min="14845" max="14846" width="4" style="13" customWidth="1"/>
    <col min="14847" max="14847" width="23.875" style="13" customWidth="1"/>
    <col min="14848" max="14848" width="0" style="13" hidden="1" customWidth="1"/>
    <col min="14849" max="14849" width="26.875" style="13" customWidth="1"/>
    <col min="14850" max="14851" width="0" style="13" hidden="1" customWidth="1"/>
    <col min="14852" max="14852" width="25" style="13" customWidth="1"/>
    <col min="14853" max="14853" width="1.75" style="13" customWidth="1"/>
    <col min="14854" max="14854" width="8.5" style="13" customWidth="1"/>
    <col min="14855" max="14855" width="2.625" style="13" customWidth="1"/>
    <col min="14856" max="14856" width="10.375" style="13" customWidth="1"/>
    <col min="14857" max="14858" width="19.375" style="13" customWidth="1"/>
    <col min="14859" max="14859" width="6.125" style="13" customWidth="1"/>
    <col min="14860" max="14861" width="17.375" style="13" bestFit="1" customWidth="1"/>
    <col min="14862" max="15100" width="9" style="13"/>
    <col min="15101" max="15102" width="4" style="13" customWidth="1"/>
    <col min="15103" max="15103" width="23.875" style="13" customWidth="1"/>
    <col min="15104" max="15104" width="0" style="13" hidden="1" customWidth="1"/>
    <col min="15105" max="15105" width="26.875" style="13" customWidth="1"/>
    <col min="15106" max="15107" width="0" style="13" hidden="1" customWidth="1"/>
    <col min="15108" max="15108" width="25" style="13" customWidth="1"/>
    <col min="15109" max="15109" width="1.75" style="13" customWidth="1"/>
    <col min="15110" max="15110" width="8.5" style="13" customWidth="1"/>
    <col min="15111" max="15111" width="2.625" style="13" customWidth="1"/>
    <col min="15112" max="15112" width="10.375" style="13" customWidth="1"/>
    <col min="15113" max="15114" width="19.375" style="13" customWidth="1"/>
    <col min="15115" max="15115" width="6.125" style="13" customWidth="1"/>
    <col min="15116" max="15117" width="17.375" style="13" bestFit="1" customWidth="1"/>
    <col min="15118" max="15356" width="9" style="13"/>
    <col min="15357" max="15358" width="4" style="13" customWidth="1"/>
    <col min="15359" max="15359" width="23.875" style="13" customWidth="1"/>
    <col min="15360" max="15360" width="0" style="13" hidden="1" customWidth="1"/>
    <col min="15361" max="15361" width="26.875" style="13" customWidth="1"/>
    <col min="15362" max="15363" width="0" style="13" hidden="1" customWidth="1"/>
    <col min="15364" max="15364" width="25" style="13" customWidth="1"/>
    <col min="15365" max="15365" width="1.75" style="13" customWidth="1"/>
    <col min="15366" max="15366" width="8.5" style="13" customWidth="1"/>
    <col min="15367" max="15367" width="2.625" style="13" customWidth="1"/>
    <col min="15368" max="15368" width="10.375" style="13" customWidth="1"/>
    <col min="15369" max="15370" width="19.375" style="13" customWidth="1"/>
    <col min="15371" max="15371" width="6.125" style="13" customWidth="1"/>
    <col min="15372" max="15373" width="17.375" style="13" bestFit="1" customWidth="1"/>
    <col min="15374" max="15612" width="9" style="13"/>
    <col min="15613" max="15614" width="4" style="13" customWidth="1"/>
    <col min="15615" max="15615" width="23.875" style="13" customWidth="1"/>
    <col min="15616" max="15616" width="0" style="13" hidden="1" customWidth="1"/>
    <col min="15617" max="15617" width="26.875" style="13" customWidth="1"/>
    <col min="15618" max="15619" width="0" style="13" hidden="1" customWidth="1"/>
    <col min="15620" max="15620" width="25" style="13" customWidth="1"/>
    <col min="15621" max="15621" width="1.75" style="13" customWidth="1"/>
    <col min="15622" max="15622" width="8.5" style="13" customWidth="1"/>
    <col min="15623" max="15623" width="2.625" style="13" customWidth="1"/>
    <col min="15624" max="15624" width="10.375" style="13" customWidth="1"/>
    <col min="15625" max="15626" width="19.375" style="13" customWidth="1"/>
    <col min="15627" max="15627" width="6.125" style="13" customWidth="1"/>
    <col min="15628" max="15629" width="17.375" style="13" bestFit="1" customWidth="1"/>
    <col min="15630" max="15868" width="9" style="13"/>
    <col min="15869" max="15870" width="4" style="13" customWidth="1"/>
    <col min="15871" max="15871" width="23.875" style="13" customWidth="1"/>
    <col min="15872" max="15872" width="0" style="13" hidden="1" customWidth="1"/>
    <col min="15873" max="15873" width="26.875" style="13" customWidth="1"/>
    <col min="15874" max="15875" width="0" style="13" hidden="1" customWidth="1"/>
    <col min="15876" max="15876" width="25" style="13" customWidth="1"/>
    <col min="15877" max="15877" width="1.75" style="13" customWidth="1"/>
    <col min="15878" max="15878" width="8.5" style="13" customWidth="1"/>
    <col min="15879" max="15879" width="2.625" style="13" customWidth="1"/>
    <col min="15880" max="15880" width="10.375" style="13" customWidth="1"/>
    <col min="15881" max="15882" width="19.375" style="13" customWidth="1"/>
    <col min="15883" max="15883" width="6.125" style="13" customWidth="1"/>
    <col min="15884" max="15885" width="17.375" style="13" bestFit="1" customWidth="1"/>
    <col min="15886" max="16124" width="9" style="13"/>
    <col min="16125" max="16126" width="4" style="13" customWidth="1"/>
    <col min="16127" max="16127" width="23.875" style="13" customWidth="1"/>
    <col min="16128" max="16128" width="0" style="13" hidden="1" customWidth="1"/>
    <col min="16129" max="16129" width="26.875" style="13" customWidth="1"/>
    <col min="16130" max="16131" width="0" style="13" hidden="1" customWidth="1"/>
    <col min="16132" max="16132" width="25" style="13" customWidth="1"/>
    <col min="16133" max="16133" width="1.75" style="13" customWidth="1"/>
    <col min="16134" max="16134" width="8.5" style="13" customWidth="1"/>
    <col min="16135" max="16135" width="2.625" style="13" customWidth="1"/>
    <col min="16136" max="16136" width="10.375" style="13" customWidth="1"/>
    <col min="16137" max="16138" width="19.375" style="13" customWidth="1"/>
    <col min="16139" max="16139" width="6.125" style="13" customWidth="1"/>
    <col min="16140" max="16141" width="17.375" style="13" bestFit="1" customWidth="1"/>
    <col min="16142" max="16384" width="9" style="13"/>
  </cols>
  <sheetData>
    <row r="1" spans="1:15" ht="28.5" customHeight="1">
      <c r="A1" s="86" t="s">
        <v>406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10"/>
      <c r="O1" s="13"/>
    </row>
    <row r="2" spans="1:15" ht="18.75" customHeight="1">
      <c r="A2" s="14" t="s">
        <v>523</v>
      </c>
      <c r="C2" s="14"/>
      <c r="D2" s="11"/>
      <c r="E2" s="14"/>
      <c r="F2" s="11"/>
      <c r="H2" s="11" t="s">
        <v>503</v>
      </c>
      <c r="I2" s="11"/>
      <c r="J2" s="11"/>
      <c r="K2" s="11"/>
      <c r="L2" s="11"/>
      <c r="M2" s="11"/>
      <c r="N2" s="11"/>
      <c r="O2" s="13"/>
    </row>
    <row r="3" spans="1:15" ht="15.75" customHeight="1">
      <c r="A3" s="83" t="s">
        <v>115</v>
      </c>
      <c r="B3" s="84"/>
      <c r="C3" s="85"/>
      <c r="D3" s="16" t="s">
        <v>380</v>
      </c>
      <c r="E3" s="16" t="s">
        <v>114</v>
      </c>
      <c r="F3" s="16" t="s">
        <v>381</v>
      </c>
      <c r="G3" s="17" t="s">
        <v>382</v>
      </c>
      <c r="H3" s="83" t="s">
        <v>395</v>
      </c>
      <c r="I3" s="84"/>
      <c r="J3" s="84"/>
      <c r="K3" s="84"/>
      <c r="L3" s="85"/>
      <c r="M3" s="16" t="s">
        <v>81</v>
      </c>
      <c r="N3" s="18"/>
      <c r="O3" s="13"/>
    </row>
    <row r="4" spans="1:15" ht="15" customHeight="1">
      <c r="A4" s="19"/>
      <c r="B4" s="19" t="s">
        <v>502</v>
      </c>
      <c r="C4" s="20" t="s">
        <v>56</v>
      </c>
      <c r="D4" s="21">
        <f t="shared" ref="D4:D16" si="0">SUM(E4:G4)</f>
        <v>1530227984</v>
      </c>
      <c r="E4" s="22">
        <f>공종별집계표!F27</f>
        <v>0</v>
      </c>
      <c r="F4" s="22">
        <v>1359095070</v>
      </c>
      <c r="G4" s="22">
        <v>171132914</v>
      </c>
      <c r="H4" s="23"/>
      <c r="I4" s="24"/>
      <c r="J4" s="24"/>
      <c r="K4" s="24"/>
      <c r="L4" s="25"/>
      <c r="M4" s="26"/>
      <c r="N4" s="27"/>
      <c r="O4" s="13"/>
    </row>
    <row r="5" spans="1:15" ht="15" customHeight="1">
      <c r="A5" s="28"/>
      <c r="B5" s="28" t="s">
        <v>517</v>
      </c>
      <c r="C5" s="29" t="s">
        <v>57</v>
      </c>
      <c r="D5" s="30">
        <f t="shared" si="0"/>
        <v>0</v>
      </c>
      <c r="E5" s="30">
        <v>0</v>
      </c>
      <c r="F5" s="30">
        <v>0</v>
      </c>
      <c r="G5" s="30">
        <v>0</v>
      </c>
      <c r="H5" s="31"/>
      <c r="I5" s="32"/>
      <c r="J5" s="32"/>
      <c r="K5" s="32"/>
      <c r="L5" s="33"/>
      <c r="M5" s="34"/>
      <c r="N5" s="27"/>
      <c r="O5" s="13"/>
    </row>
    <row r="6" spans="1:15" ht="15" customHeight="1">
      <c r="A6" s="28" t="s">
        <v>503</v>
      </c>
      <c r="B6" s="28" t="s">
        <v>516</v>
      </c>
      <c r="C6" s="29" t="s">
        <v>113</v>
      </c>
      <c r="D6" s="30">
        <f t="shared" si="0"/>
        <v>0</v>
      </c>
      <c r="E6" s="30">
        <v>0</v>
      </c>
      <c r="F6" s="30">
        <v>0</v>
      </c>
      <c r="G6" s="30">
        <v>0</v>
      </c>
      <c r="H6" s="31"/>
      <c r="I6" s="32"/>
      <c r="J6" s="32"/>
      <c r="K6" s="32"/>
      <c r="L6" s="33"/>
      <c r="M6" s="34"/>
      <c r="N6" s="27"/>
      <c r="O6" s="13"/>
    </row>
    <row r="7" spans="1:15" ht="15" customHeight="1">
      <c r="A7" s="28" t="s">
        <v>515</v>
      </c>
      <c r="B7" s="35"/>
      <c r="C7" s="36" t="s">
        <v>396</v>
      </c>
      <c r="D7" s="37">
        <f t="shared" si="0"/>
        <v>1530227984</v>
      </c>
      <c r="E7" s="38">
        <f>E4+E5-E6</f>
        <v>0</v>
      </c>
      <c r="F7" s="38">
        <f>F4+F5-F6</f>
        <v>1359095070</v>
      </c>
      <c r="G7" s="38">
        <f>G4+G5-G6</f>
        <v>171132914</v>
      </c>
      <c r="H7" s="39"/>
      <c r="I7" s="40"/>
      <c r="J7" s="40"/>
      <c r="K7" s="40"/>
      <c r="L7" s="41"/>
      <c r="M7" s="42"/>
      <c r="N7" s="27"/>
      <c r="O7" s="13"/>
    </row>
    <row r="8" spans="1:15" ht="15" customHeight="1">
      <c r="A8" s="28"/>
      <c r="B8" s="19" t="s">
        <v>514</v>
      </c>
      <c r="C8" s="20" t="s">
        <v>58</v>
      </c>
      <c r="D8" s="21">
        <f t="shared" si="0"/>
        <v>799109512</v>
      </c>
      <c r="E8" s="22">
        <f>공종별집계표!H27</f>
        <v>0</v>
      </c>
      <c r="F8" s="22">
        <v>662762469</v>
      </c>
      <c r="G8" s="22">
        <v>136347043</v>
      </c>
      <c r="H8" s="23"/>
      <c r="I8" s="24"/>
      <c r="J8" s="24"/>
      <c r="K8" s="24"/>
      <c r="L8" s="43"/>
      <c r="M8" s="26"/>
      <c r="N8" s="27"/>
      <c r="O8" s="13"/>
    </row>
    <row r="9" spans="1:15" ht="15" customHeight="1">
      <c r="A9" s="28" t="s">
        <v>503</v>
      </c>
      <c r="B9" s="28" t="s">
        <v>513</v>
      </c>
      <c r="C9" s="29" t="s">
        <v>59</v>
      </c>
      <c r="D9" s="30">
        <f t="shared" si="0"/>
        <v>76714513</v>
      </c>
      <c r="E9" s="30">
        <f>TRUNC(E8*J9)</f>
        <v>0</v>
      </c>
      <c r="F9" s="30">
        <f>TRUNC(F8*J9)</f>
        <v>63625197</v>
      </c>
      <c r="G9" s="30">
        <f>TRUNC(G8*J9)</f>
        <v>13089316</v>
      </c>
      <c r="H9" s="31" t="s">
        <v>383</v>
      </c>
      <c r="I9" s="44" t="s">
        <v>512</v>
      </c>
      <c r="J9" s="45">
        <v>9.6000000000000002E-2</v>
      </c>
      <c r="K9" s="46"/>
      <c r="L9" s="33"/>
      <c r="M9" s="47" t="s">
        <v>518</v>
      </c>
      <c r="N9" s="48"/>
      <c r="O9" s="13"/>
    </row>
    <row r="10" spans="1:15" ht="15" customHeight="1">
      <c r="A10" s="28" t="s">
        <v>511</v>
      </c>
      <c r="B10" s="35" t="s">
        <v>516</v>
      </c>
      <c r="C10" s="36" t="s">
        <v>396</v>
      </c>
      <c r="D10" s="49">
        <f t="shared" si="0"/>
        <v>875824025</v>
      </c>
      <c r="E10" s="38">
        <f>SUM(E8:E9)</f>
        <v>0</v>
      </c>
      <c r="F10" s="38">
        <f>SUM(F8:F9)</f>
        <v>726387666</v>
      </c>
      <c r="G10" s="38">
        <f>SUM(G8:G9)</f>
        <v>149436359</v>
      </c>
      <c r="H10" s="39"/>
      <c r="I10" s="40"/>
      <c r="J10" s="40"/>
      <c r="K10" s="40"/>
      <c r="L10" s="41"/>
      <c r="M10" s="42"/>
      <c r="N10" s="27"/>
      <c r="O10" s="13"/>
    </row>
    <row r="11" spans="1:15" ht="15" customHeight="1">
      <c r="A11" s="28"/>
      <c r="B11" s="19"/>
      <c r="C11" s="29" t="s">
        <v>60</v>
      </c>
      <c r="D11" s="22">
        <f t="shared" si="0"/>
        <v>7215903</v>
      </c>
      <c r="E11" s="22">
        <f>공종별집계표!J27</f>
        <v>0</v>
      </c>
      <c r="F11" s="22">
        <v>4771179</v>
      </c>
      <c r="G11" s="22">
        <v>2444724</v>
      </c>
      <c r="H11" s="23"/>
      <c r="I11" s="24"/>
      <c r="J11" s="24"/>
      <c r="K11" s="24"/>
      <c r="L11" s="43"/>
      <c r="M11" s="26"/>
      <c r="N11" s="27"/>
      <c r="O11" s="13"/>
    </row>
    <row r="12" spans="1:15" ht="15" customHeight="1">
      <c r="A12" s="28" t="s">
        <v>503</v>
      </c>
      <c r="B12" s="28" t="s">
        <v>503</v>
      </c>
      <c r="C12" s="50" t="s">
        <v>397</v>
      </c>
      <c r="D12" s="30">
        <f t="shared" si="0"/>
        <v>0</v>
      </c>
      <c r="E12" s="30">
        <v>0</v>
      </c>
      <c r="F12" s="30">
        <v>0</v>
      </c>
      <c r="G12" s="30">
        <v>0</v>
      </c>
      <c r="H12" s="31"/>
      <c r="I12" s="32"/>
      <c r="J12" s="32"/>
      <c r="K12" s="32"/>
      <c r="L12" s="33"/>
      <c r="M12" s="34"/>
      <c r="N12" s="27"/>
      <c r="O12" s="13"/>
    </row>
    <row r="13" spans="1:15" ht="15" customHeight="1">
      <c r="A13" s="28" t="s">
        <v>510</v>
      </c>
      <c r="B13" s="28"/>
      <c r="C13" s="29" t="s">
        <v>61</v>
      </c>
      <c r="D13" s="30">
        <f t="shared" si="0"/>
        <v>33281312</v>
      </c>
      <c r="E13" s="30">
        <f>TRUNC(E10*J13)</f>
        <v>0</v>
      </c>
      <c r="F13" s="30">
        <f>TRUNC(F10*J13)</f>
        <v>27602731</v>
      </c>
      <c r="G13" s="30">
        <f>TRUNC(G10*J13)</f>
        <v>5678581</v>
      </c>
      <c r="H13" s="31" t="s">
        <v>509</v>
      </c>
      <c r="I13" s="44" t="s">
        <v>512</v>
      </c>
      <c r="J13" s="45">
        <v>3.7999999999999999E-2</v>
      </c>
      <c r="K13" s="46"/>
      <c r="L13" s="33"/>
      <c r="M13" s="47" t="s">
        <v>519</v>
      </c>
      <c r="N13" s="48"/>
      <c r="O13" s="13"/>
    </row>
    <row r="14" spans="1:15" ht="15" customHeight="1">
      <c r="A14" s="28"/>
      <c r="B14" s="28" t="s">
        <v>508</v>
      </c>
      <c r="C14" s="29" t="s">
        <v>62</v>
      </c>
      <c r="D14" s="30">
        <f t="shared" si="0"/>
        <v>7619668</v>
      </c>
      <c r="E14" s="30">
        <f>TRUNC(E10*J14)</f>
        <v>0</v>
      </c>
      <c r="F14" s="30">
        <f>TRUNC(F10*J14)</f>
        <v>6319572</v>
      </c>
      <c r="G14" s="30">
        <f>TRUNC(G10*J14)</f>
        <v>1300096</v>
      </c>
      <c r="H14" s="31" t="s">
        <v>509</v>
      </c>
      <c r="I14" s="44" t="s">
        <v>512</v>
      </c>
      <c r="J14" s="45">
        <v>8.6999999999999994E-3</v>
      </c>
      <c r="K14" s="46"/>
      <c r="L14" s="33"/>
      <c r="M14" s="34" t="s">
        <v>519</v>
      </c>
      <c r="N14" s="27"/>
      <c r="O14" s="13"/>
    </row>
    <row r="15" spans="1:15" ht="15" customHeight="1">
      <c r="A15" s="28" t="s">
        <v>503</v>
      </c>
      <c r="B15" s="28"/>
      <c r="C15" s="29" t="s">
        <v>63</v>
      </c>
      <c r="D15" s="30">
        <f t="shared" si="0"/>
        <v>0</v>
      </c>
      <c r="E15" s="30">
        <f>TRUNC(E8*J15)</f>
        <v>0</v>
      </c>
      <c r="F15" s="30">
        <f>TRUNC(F8*J15)</f>
        <v>0</v>
      </c>
      <c r="G15" s="30">
        <f>TRUNC(G8*J15)</f>
        <v>0</v>
      </c>
      <c r="H15" s="31" t="s">
        <v>383</v>
      </c>
      <c r="I15" s="44" t="s">
        <v>512</v>
      </c>
      <c r="J15" s="45">
        <v>0</v>
      </c>
      <c r="K15" s="46"/>
      <c r="L15" s="33"/>
      <c r="M15" s="34" t="s">
        <v>520</v>
      </c>
      <c r="N15" s="27"/>
      <c r="O15" s="13"/>
    </row>
    <row r="16" spans="1:15" ht="15" customHeight="1">
      <c r="A16" s="28" t="s">
        <v>503</v>
      </c>
      <c r="B16" s="28"/>
      <c r="C16" s="29" t="s">
        <v>64</v>
      </c>
      <c r="D16" s="30">
        <f t="shared" si="0"/>
        <v>0</v>
      </c>
      <c r="E16" s="30">
        <f>TRUNC(E8*J16)</f>
        <v>0</v>
      </c>
      <c r="F16" s="30">
        <f>TRUNC(F8*J16)</f>
        <v>0</v>
      </c>
      <c r="G16" s="30">
        <f>TRUNC(G8*J16)</f>
        <v>0</v>
      </c>
      <c r="H16" s="31" t="s">
        <v>383</v>
      </c>
      <c r="I16" s="44" t="s">
        <v>512</v>
      </c>
      <c r="J16" s="45">
        <v>0</v>
      </c>
      <c r="K16" s="46"/>
      <c r="L16" s="33"/>
      <c r="M16" s="34" t="s">
        <v>520</v>
      </c>
      <c r="N16" s="27"/>
      <c r="O16" s="13"/>
    </row>
    <row r="17" spans="1:14" ht="15" customHeight="1">
      <c r="A17" s="28" t="s">
        <v>507</v>
      </c>
      <c r="B17" s="28"/>
      <c r="C17" s="29" t="s">
        <v>451</v>
      </c>
      <c r="D17" s="30"/>
      <c r="E17" s="30">
        <f>TRUNC(E15*J17)</f>
        <v>0</v>
      </c>
      <c r="F17" s="30"/>
      <c r="G17" s="30"/>
      <c r="H17" s="31" t="s">
        <v>384</v>
      </c>
      <c r="I17" s="44" t="s">
        <v>512</v>
      </c>
      <c r="J17" s="45">
        <v>6.5500000000000003E-2</v>
      </c>
      <c r="K17" s="46"/>
      <c r="L17" s="33"/>
      <c r="M17" s="34" t="s">
        <v>520</v>
      </c>
      <c r="N17" s="27"/>
    </row>
    <row r="18" spans="1:14" ht="15" customHeight="1">
      <c r="A18" s="28" t="s">
        <v>503</v>
      </c>
      <c r="B18" s="28"/>
      <c r="C18" s="29" t="s">
        <v>112</v>
      </c>
      <c r="D18" s="30">
        <f>SUM(E18:G18)</f>
        <v>18379517</v>
      </c>
      <c r="E18" s="30">
        <f>TRUNC(E8*J18)*0</f>
        <v>0</v>
      </c>
      <c r="F18" s="30">
        <f>TRUNC(F8*J18)</f>
        <v>15243536</v>
      </c>
      <c r="G18" s="30">
        <f>TRUNC(G8*J18)</f>
        <v>3135981</v>
      </c>
      <c r="H18" s="31" t="s">
        <v>383</v>
      </c>
      <c r="I18" s="44" t="s">
        <v>512</v>
      </c>
      <c r="J18" s="45">
        <v>2.3E-2</v>
      </c>
      <c r="K18" s="46"/>
      <c r="L18" s="33"/>
      <c r="M18" s="34" t="s">
        <v>520</v>
      </c>
      <c r="N18" s="27"/>
    </row>
    <row r="19" spans="1:14" ht="15" customHeight="1">
      <c r="A19" s="28" t="s">
        <v>503</v>
      </c>
      <c r="B19" s="28"/>
      <c r="C19" s="29" t="s">
        <v>65</v>
      </c>
      <c r="D19" s="30">
        <f>SUM(E19:G19)</f>
        <v>68249587</v>
      </c>
      <c r="E19" s="52"/>
      <c r="F19" s="30">
        <f>TRUNC((F7+F8)*J19)+L19</f>
        <v>59240425</v>
      </c>
      <c r="G19" s="30">
        <f>TRUNC((G7+G8)*J19)+L19</f>
        <v>9009162</v>
      </c>
      <c r="H19" s="31" t="s">
        <v>111</v>
      </c>
      <c r="I19" s="44" t="s">
        <v>512</v>
      </c>
      <c r="J19" s="45">
        <v>2.93E-2</v>
      </c>
      <c r="K19" s="32" t="s">
        <v>506</v>
      </c>
      <c r="L19" s="53">
        <v>0</v>
      </c>
      <c r="M19" s="34" t="s">
        <v>520</v>
      </c>
      <c r="N19" s="27"/>
    </row>
    <row r="20" spans="1:14" ht="15" customHeight="1">
      <c r="A20" s="28" t="s">
        <v>505</v>
      </c>
      <c r="B20" s="28" t="s">
        <v>516</v>
      </c>
      <c r="C20" s="29" t="s">
        <v>66</v>
      </c>
      <c r="D20" s="30">
        <f>SUM(E20:G20)</f>
        <v>72903374</v>
      </c>
      <c r="E20" s="30">
        <f>TRUNC((E7+E10)*J20)</f>
        <v>0</v>
      </c>
      <c r="F20" s="30">
        <f>TRUNC((F7+F10)*J20)</f>
        <v>63190126</v>
      </c>
      <c r="G20" s="30">
        <f>TRUNC((G7+G10)*J20)</f>
        <v>9713248</v>
      </c>
      <c r="H20" s="31" t="s">
        <v>452</v>
      </c>
      <c r="I20" s="44" t="s">
        <v>512</v>
      </c>
      <c r="J20" s="45">
        <v>3.0300000000000001E-2</v>
      </c>
      <c r="K20" s="46"/>
      <c r="L20" s="33"/>
      <c r="M20" s="34" t="s">
        <v>521</v>
      </c>
      <c r="N20" s="27"/>
    </row>
    <row r="21" spans="1:14" ht="15" customHeight="1">
      <c r="A21" s="28" t="s">
        <v>503</v>
      </c>
      <c r="B21" s="28"/>
      <c r="C21" s="29" t="s">
        <v>69</v>
      </c>
      <c r="D21" s="30">
        <f>SUM(E21:G21)</f>
        <v>7009660</v>
      </c>
      <c r="E21" s="30">
        <f>TRUNC((E7+E8+E11)*J21)</f>
        <v>0</v>
      </c>
      <c r="F21" s="30">
        <f>TRUNC((F7+F8+F11+F12)*J21)</f>
        <v>6079886</v>
      </c>
      <c r="G21" s="30">
        <f>TRUNC((G7+G8+G11+G12)*J21)</f>
        <v>929774</v>
      </c>
      <c r="H21" s="31" t="s">
        <v>454</v>
      </c>
      <c r="I21" s="44" t="s">
        <v>512</v>
      </c>
      <c r="J21" s="45">
        <v>3.0000000000000001E-3</v>
      </c>
      <c r="K21" s="32"/>
      <c r="L21" s="33"/>
      <c r="M21" s="34" t="s">
        <v>519</v>
      </c>
      <c r="N21" s="27"/>
    </row>
    <row r="22" spans="1:14" ht="15" customHeight="1">
      <c r="A22" s="28" t="s">
        <v>503</v>
      </c>
      <c r="B22" s="28"/>
      <c r="C22" s="29" t="s">
        <v>110</v>
      </c>
      <c r="D22" s="30">
        <f>SUM(E22:G22)</f>
        <v>0</v>
      </c>
      <c r="E22" s="52">
        <f>TRUNC((E7+E8+E11)*J22)</f>
        <v>0</v>
      </c>
      <c r="F22" s="30">
        <f>TRUNC((F7+F8+F11+F12)*J22)</f>
        <v>0</v>
      </c>
      <c r="G22" s="30">
        <f>TRUNC((G7+G8+G11+G12)*J22)</f>
        <v>0</v>
      </c>
      <c r="H22" s="31" t="s">
        <v>454</v>
      </c>
      <c r="I22" s="44" t="s">
        <v>512</v>
      </c>
      <c r="J22" s="55">
        <v>0</v>
      </c>
      <c r="K22" s="32"/>
      <c r="L22" s="53"/>
      <c r="M22" s="34" t="s">
        <v>520</v>
      </c>
      <c r="N22" s="27"/>
    </row>
    <row r="23" spans="1:14" ht="15" customHeight="1">
      <c r="A23" s="28"/>
      <c r="B23" s="28"/>
      <c r="C23" s="56" t="s">
        <v>67</v>
      </c>
      <c r="D23" s="37"/>
      <c r="E23" s="52">
        <f>TRUNC((E7+E8+E11)*J23)</f>
        <v>0</v>
      </c>
      <c r="F23" s="49"/>
      <c r="G23" s="49"/>
      <c r="H23" s="31" t="s">
        <v>454</v>
      </c>
      <c r="I23" s="44" t="s">
        <v>512</v>
      </c>
      <c r="J23" s="55">
        <v>0</v>
      </c>
      <c r="K23" s="57"/>
      <c r="L23" s="58"/>
      <c r="M23" s="42" t="s">
        <v>520</v>
      </c>
      <c r="N23" s="27"/>
    </row>
    <row r="24" spans="1:14" ht="15" customHeight="1">
      <c r="A24" s="35"/>
      <c r="B24" s="35"/>
      <c r="C24" s="36" t="s">
        <v>68</v>
      </c>
      <c r="D24" s="37">
        <f>SUM(E24:G24)</f>
        <v>214659021</v>
      </c>
      <c r="E24" s="38">
        <f>SUM(E11:E23)</f>
        <v>0</v>
      </c>
      <c r="F24" s="38">
        <f>SUM(F11:F22)</f>
        <v>182447455</v>
      </c>
      <c r="G24" s="38">
        <f>SUM(G11:G22)</f>
        <v>32211566</v>
      </c>
      <c r="H24" s="39"/>
      <c r="I24" s="40"/>
      <c r="J24" s="40"/>
      <c r="K24" s="40"/>
      <c r="L24" s="41"/>
      <c r="M24" s="42"/>
      <c r="N24" s="27"/>
    </row>
    <row r="25" spans="1:14" ht="15" customHeight="1">
      <c r="A25" s="83" t="s">
        <v>504</v>
      </c>
      <c r="B25" s="84"/>
      <c r="C25" s="85"/>
      <c r="D25" s="21">
        <f>SUM(E25:G25)</f>
        <v>2620711030</v>
      </c>
      <c r="E25" s="59">
        <f>E7+E10+E24</f>
        <v>0</v>
      </c>
      <c r="F25" s="59">
        <f>F7+F10+F24</f>
        <v>2267930191</v>
      </c>
      <c r="G25" s="59">
        <f>G7+G10+G24</f>
        <v>352780839</v>
      </c>
      <c r="H25" s="60"/>
      <c r="I25" s="61"/>
      <c r="J25" s="61"/>
      <c r="K25" s="61"/>
      <c r="L25" s="62"/>
      <c r="M25" s="63"/>
      <c r="N25" s="27"/>
    </row>
    <row r="26" spans="1:14" ht="15" customHeight="1">
      <c r="A26" s="83" t="s">
        <v>407</v>
      </c>
      <c r="B26" s="84"/>
      <c r="C26" s="85"/>
      <c r="D26" s="21">
        <f>SUM(E26:G26)</f>
        <v>157242661</v>
      </c>
      <c r="E26" s="37">
        <f>TRUNC(E25*J26)</f>
        <v>0</v>
      </c>
      <c r="F26" s="37">
        <f>TRUNC(F25*J26)</f>
        <v>136075811</v>
      </c>
      <c r="G26" s="37">
        <f>TRUNC(G25*J26)</f>
        <v>21166850</v>
      </c>
      <c r="H26" s="60" t="s">
        <v>504</v>
      </c>
      <c r="I26" s="64" t="s">
        <v>512</v>
      </c>
      <c r="J26" s="65">
        <v>0.06</v>
      </c>
      <c r="K26" s="66"/>
      <c r="L26" s="62"/>
      <c r="M26" s="63" t="s">
        <v>518</v>
      </c>
      <c r="N26" s="27"/>
    </row>
    <row r="27" spans="1:14" ht="15" customHeight="1">
      <c r="A27" s="83" t="s">
        <v>265</v>
      </c>
      <c r="B27" s="84"/>
      <c r="C27" s="85"/>
      <c r="D27" s="21">
        <f>SUM(E27:G27)</f>
        <v>131135970</v>
      </c>
      <c r="E27" s="59">
        <f>TRUNC((E10+E24+E26)*J27)</f>
        <v>0</v>
      </c>
      <c r="F27" s="59">
        <f>TRUNC((F10+F24+F26)*J27)</f>
        <v>109820138</v>
      </c>
      <c r="G27" s="59">
        <f>TRUNC((G10+G24+G26)*J27)</f>
        <v>21315832</v>
      </c>
      <c r="H27" s="60" t="s">
        <v>453</v>
      </c>
      <c r="I27" s="64" t="s">
        <v>512</v>
      </c>
      <c r="J27" s="65">
        <v>0.1051</v>
      </c>
      <c r="K27" s="66"/>
      <c r="L27" s="62"/>
      <c r="M27" s="63" t="s">
        <v>522</v>
      </c>
      <c r="N27" s="27"/>
    </row>
    <row r="28" spans="1:14" ht="15" customHeight="1">
      <c r="A28" s="83" t="s">
        <v>408</v>
      </c>
      <c r="B28" s="84"/>
      <c r="C28" s="85"/>
      <c r="D28" s="21"/>
      <c r="E28" s="59"/>
      <c r="F28" s="21"/>
      <c r="G28" s="59"/>
      <c r="H28" s="60"/>
      <c r="I28" s="64"/>
      <c r="J28" s="65"/>
      <c r="K28" s="66"/>
      <c r="L28" s="62"/>
      <c r="M28" s="63"/>
      <c r="N28" s="27"/>
    </row>
    <row r="29" spans="1:14" ht="15" customHeight="1">
      <c r="A29" s="83" t="s">
        <v>449</v>
      </c>
      <c r="B29" s="84"/>
      <c r="C29" s="85"/>
      <c r="D29" s="21">
        <f>SUM(E29:G29)</f>
        <v>2909089661</v>
      </c>
      <c r="E29" s="59">
        <f>SUM(E25:E28)</f>
        <v>0</v>
      </c>
      <c r="F29" s="22">
        <f>SUM(F25:F27)</f>
        <v>2513826140</v>
      </c>
      <c r="G29" s="59">
        <f>SUM(G25:G27)</f>
        <v>395263521</v>
      </c>
      <c r="H29" s="60"/>
      <c r="I29" s="61"/>
      <c r="J29" s="61"/>
      <c r="K29" s="61"/>
      <c r="L29" s="62"/>
      <c r="M29" s="63"/>
      <c r="N29" s="27"/>
    </row>
    <row r="30" spans="1:14" ht="15" customHeight="1">
      <c r="A30" s="83" t="s">
        <v>409</v>
      </c>
      <c r="B30" s="84"/>
      <c r="C30" s="85"/>
      <c r="D30" s="21" t="e">
        <f>SUM(E30:G30)</f>
        <v>#REF!</v>
      </c>
      <c r="E30" s="59">
        <f>TRUNC(E29*J30)</f>
        <v>0</v>
      </c>
      <c r="F30" s="59" t="e">
        <f>TRUNC((F29+#REF!)*J30)</f>
        <v>#REF!</v>
      </c>
      <c r="G30" s="59" t="e">
        <f>TRUNC((G29+#REF!)*J30)</f>
        <v>#REF!</v>
      </c>
      <c r="H30" s="60" t="s">
        <v>385</v>
      </c>
      <c r="I30" s="64" t="s">
        <v>512</v>
      </c>
      <c r="J30" s="65">
        <v>0.1</v>
      </c>
      <c r="K30" s="66"/>
      <c r="L30" s="62"/>
      <c r="M30" s="63" t="s">
        <v>503</v>
      </c>
      <c r="N30" s="27"/>
    </row>
    <row r="31" spans="1:14" ht="15" customHeight="1">
      <c r="A31" s="83" t="s">
        <v>448</v>
      </c>
      <c r="B31" s="84"/>
      <c r="C31" s="85"/>
      <c r="D31" s="21" t="e">
        <f>SUM(E31:G31)</f>
        <v>#REF!</v>
      </c>
      <c r="E31" s="59">
        <f>SUM(E29:E30)</f>
        <v>0</v>
      </c>
      <c r="F31" s="59" t="e">
        <f>SUM(F29:F30)</f>
        <v>#REF!</v>
      </c>
      <c r="G31" s="59" t="e">
        <f>SUM(G29:G30)</f>
        <v>#REF!</v>
      </c>
      <c r="H31" s="60"/>
      <c r="I31" s="61"/>
      <c r="J31" s="61"/>
      <c r="K31" s="61"/>
      <c r="L31" s="62"/>
      <c r="M31" s="63"/>
      <c r="N31" s="27"/>
    </row>
    <row r="32" spans="1:14" ht="15" customHeight="1">
      <c r="A32" s="83" t="s">
        <v>398</v>
      </c>
      <c r="B32" s="84"/>
      <c r="C32" s="85"/>
      <c r="D32" s="21"/>
      <c r="E32" s="59">
        <v>0</v>
      </c>
      <c r="F32" s="59"/>
      <c r="G32" s="59"/>
      <c r="H32" s="60"/>
      <c r="I32" s="61"/>
      <c r="J32" s="61"/>
      <c r="K32" s="61"/>
      <c r="L32" s="62"/>
      <c r="M32" s="26" t="s">
        <v>503</v>
      </c>
      <c r="N32" s="27"/>
    </row>
    <row r="33" spans="1:15" ht="15" customHeight="1">
      <c r="A33" s="83" t="s">
        <v>399</v>
      </c>
      <c r="B33" s="84"/>
      <c r="C33" s="85"/>
      <c r="D33" s="21"/>
      <c r="E33" s="59">
        <v>0</v>
      </c>
      <c r="F33" s="59"/>
      <c r="G33" s="59"/>
      <c r="H33" s="60"/>
      <c r="I33" s="61"/>
      <c r="J33" s="61"/>
      <c r="K33" s="61"/>
      <c r="L33" s="62"/>
      <c r="M33" s="26" t="s">
        <v>503</v>
      </c>
      <c r="N33" s="27"/>
    </row>
    <row r="34" spans="1:15" ht="15" customHeight="1">
      <c r="A34" s="83" t="s">
        <v>408</v>
      </c>
      <c r="B34" s="84"/>
      <c r="C34" s="85"/>
      <c r="D34" s="21"/>
      <c r="E34" s="59">
        <f>공종별집계표!L25</f>
        <v>0</v>
      </c>
      <c r="F34" s="59"/>
      <c r="G34" s="59"/>
      <c r="H34" s="60"/>
      <c r="I34" s="61"/>
      <c r="J34" s="61"/>
      <c r="K34" s="61"/>
      <c r="L34" s="62"/>
      <c r="M34" s="26" t="s">
        <v>503</v>
      </c>
      <c r="N34" s="27"/>
    </row>
    <row r="35" spans="1:15" ht="15" customHeight="1">
      <c r="A35" s="83" t="s">
        <v>410</v>
      </c>
      <c r="B35" s="84"/>
      <c r="C35" s="85"/>
      <c r="D35" s="21"/>
      <c r="E35" s="59">
        <v>0</v>
      </c>
      <c r="F35" s="59"/>
      <c r="G35" s="59"/>
      <c r="H35" s="60"/>
      <c r="I35" s="61"/>
      <c r="J35" s="61"/>
      <c r="K35" s="61"/>
      <c r="L35" s="62"/>
      <c r="M35" s="26" t="s">
        <v>503</v>
      </c>
      <c r="N35" s="27"/>
    </row>
    <row r="36" spans="1:15" ht="15" customHeight="1">
      <c r="A36" s="83" t="s">
        <v>450</v>
      </c>
      <c r="B36" s="84"/>
      <c r="C36" s="85"/>
      <c r="D36" s="59" t="e">
        <f>SUM(D31:D31)-10786</f>
        <v>#REF!</v>
      </c>
      <c r="E36" s="59">
        <f>ROUNDDOWN(SUM(E31:E35),-3)</f>
        <v>0</v>
      </c>
      <c r="F36" s="59" t="e">
        <f>SUM(F31:F31)-1910</f>
        <v>#REF!</v>
      </c>
      <c r="G36" s="59" t="e">
        <f>SUM(G31:G31)-1815</f>
        <v>#REF!</v>
      </c>
      <c r="H36" s="60"/>
      <c r="I36" s="61"/>
      <c r="J36" s="61"/>
      <c r="K36" s="61"/>
      <c r="L36" s="62"/>
      <c r="M36" s="67" t="s">
        <v>503</v>
      </c>
      <c r="N36" s="27"/>
    </row>
    <row r="37" spans="1:15" ht="15.75" customHeight="1"/>
    <row r="38" spans="1:15" ht="15.75" customHeight="1">
      <c r="A38" s="18"/>
      <c r="B38" s="68"/>
      <c r="C38" s="68"/>
      <c r="D38" s="69"/>
      <c r="E38" s="69" t="s">
        <v>503</v>
      </c>
      <c r="F38" s="69"/>
      <c r="G38" s="69"/>
      <c r="H38" s="70"/>
      <c r="I38" s="71"/>
      <c r="J38" s="71"/>
      <c r="K38" s="71"/>
      <c r="L38" s="72"/>
      <c r="M38" s="27"/>
      <c r="N38" s="27"/>
    </row>
    <row r="39" spans="1:15">
      <c r="E39" s="15" t="s">
        <v>503</v>
      </c>
      <c r="G39" s="73"/>
      <c r="H39" s="74"/>
      <c r="I39" s="74"/>
      <c r="J39" s="74"/>
      <c r="K39" s="74"/>
      <c r="L39" s="74"/>
    </row>
    <row r="40" spans="1:15" s="12" customFormat="1" ht="12">
      <c r="C40" s="54"/>
      <c r="E40" s="75"/>
      <c r="H40" s="12" t="s">
        <v>503</v>
      </c>
      <c r="O40" s="76"/>
    </row>
    <row r="41" spans="1:15" s="12" customFormat="1" ht="12">
      <c r="C41" s="54"/>
      <c r="E41" s="82"/>
      <c r="O41" s="76"/>
    </row>
    <row r="42" spans="1:15" s="12" customFormat="1" ht="11.25">
      <c r="C42" s="54"/>
      <c r="E42" s="77"/>
    </row>
    <row r="43" spans="1:15" s="12" customFormat="1" ht="11.25">
      <c r="C43" s="54"/>
    </row>
    <row r="44" spans="1:15">
      <c r="C44" s="54"/>
      <c r="D44" s="11"/>
      <c r="E44" s="15"/>
      <c r="F44" s="11"/>
      <c r="G44" s="11"/>
      <c r="H44" s="11"/>
      <c r="I44" s="11"/>
      <c r="J44" s="11"/>
    </row>
    <row r="45" spans="1:15">
      <c r="C45" s="11"/>
      <c r="D45" s="11"/>
      <c r="E45" s="11"/>
      <c r="F45" s="11"/>
      <c r="G45" s="11"/>
      <c r="H45" s="11"/>
      <c r="I45" s="11"/>
      <c r="J45" s="11"/>
    </row>
    <row r="46" spans="1:15">
      <c r="C46" s="11"/>
      <c r="D46" s="11"/>
      <c r="E46" s="11"/>
      <c r="F46" s="11"/>
      <c r="G46" s="11"/>
      <c r="H46" s="11"/>
      <c r="I46" s="11"/>
      <c r="J46" s="11"/>
    </row>
    <row r="47" spans="1:15">
      <c r="C47" s="11"/>
      <c r="D47" s="11"/>
      <c r="E47" s="11"/>
      <c r="F47" s="11"/>
      <c r="G47" s="11"/>
      <c r="H47" s="11"/>
      <c r="I47" s="11"/>
      <c r="J47" s="11"/>
    </row>
    <row r="48" spans="1:15">
      <c r="C48" s="11"/>
      <c r="D48" s="11"/>
      <c r="E48" s="11"/>
      <c r="F48" s="11"/>
      <c r="G48" s="11"/>
      <c r="H48" s="11"/>
      <c r="I48" s="11"/>
      <c r="J48" s="11"/>
    </row>
    <row r="49" spans="3:10">
      <c r="C49" s="11"/>
      <c r="D49" s="11"/>
      <c r="E49" s="11"/>
      <c r="F49" s="11"/>
      <c r="G49" s="11"/>
      <c r="H49" s="11"/>
      <c r="I49" s="11"/>
      <c r="J49" s="11"/>
    </row>
    <row r="50" spans="3:10">
      <c r="C50" s="11"/>
      <c r="D50" s="11"/>
      <c r="E50" s="11"/>
      <c r="F50" s="11"/>
      <c r="G50" s="11"/>
      <c r="H50" s="11"/>
      <c r="I50" s="11"/>
      <c r="J50" s="11"/>
    </row>
    <row r="51" spans="3:10">
      <c r="C51" s="11"/>
      <c r="D51" s="11"/>
      <c r="E51" s="11"/>
      <c r="F51" s="11"/>
      <c r="G51" s="11"/>
      <c r="H51" s="11"/>
      <c r="I51" s="11"/>
      <c r="J51" s="11"/>
    </row>
    <row r="52" spans="3:10">
      <c r="C52" s="11"/>
      <c r="D52" s="11"/>
      <c r="E52" s="11"/>
      <c r="F52" s="11"/>
      <c r="G52" s="11"/>
      <c r="H52" s="11"/>
      <c r="I52" s="11"/>
      <c r="J52" s="11"/>
    </row>
    <row r="53" spans="3:10">
      <c r="C53" s="11"/>
      <c r="D53" s="11"/>
      <c r="E53" s="11"/>
      <c r="F53" s="11"/>
      <c r="G53" s="11"/>
      <c r="H53" s="11"/>
      <c r="I53" s="11"/>
      <c r="J53" s="11"/>
    </row>
    <row r="54" spans="3:10">
      <c r="C54" s="11"/>
      <c r="D54" s="11"/>
      <c r="E54" s="11"/>
      <c r="F54" s="11"/>
      <c r="G54" s="11"/>
      <c r="H54" s="11"/>
      <c r="I54" s="11"/>
      <c r="J54" s="11"/>
    </row>
  </sheetData>
  <mergeCells count="15">
    <mergeCell ref="A27:C27"/>
    <mergeCell ref="A1:M1"/>
    <mergeCell ref="A3:C3"/>
    <mergeCell ref="H3:L3"/>
    <mergeCell ref="A25:C25"/>
    <mergeCell ref="A26:C26"/>
    <mergeCell ref="A34:C34"/>
    <mergeCell ref="A35:C35"/>
    <mergeCell ref="A36:C36"/>
    <mergeCell ref="A28:C28"/>
    <mergeCell ref="A29:C29"/>
    <mergeCell ref="A30:C30"/>
    <mergeCell ref="A31:C31"/>
    <mergeCell ref="A32:C32"/>
    <mergeCell ref="A33:C33"/>
  </mergeCells>
  <phoneticPr fontId="14" type="noConversion"/>
  <printOptions horizontalCentered="1"/>
  <pageMargins left="0.78740157480314965" right="0" top="0.78740157480314965" bottom="0.19685039370078741" header="0" footer="0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T27"/>
  <sheetViews>
    <sheetView zoomScale="70" zoomScaleNormal="70" workbookViewId="0">
      <selection activeCell="B12" sqref="B12"/>
    </sheetView>
  </sheetViews>
  <sheetFormatPr defaultColWidth="9"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90" t="s">
        <v>416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20" ht="30" customHeight="1">
      <c r="A2" s="91" t="s">
        <v>524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</row>
    <row r="3" spans="1:20" ht="30" customHeight="1">
      <c r="A3" s="88" t="s">
        <v>415</v>
      </c>
      <c r="B3" s="88" t="s">
        <v>414</v>
      </c>
      <c r="C3" s="88" t="s">
        <v>485</v>
      </c>
      <c r="D3" s="88" t="s">
        <v>460</v>
      </c>
      <c r="E3" s="88" t="s">
        <v>89</v>
      </c>
      <c r="F3" s="88"/>
      <c r="G3" s="88" t="s">
        <v>82</v>
      </c>
      <c r="H3" s="88"/>
      <c r="I3" s="88" t="s">
        <v>412</v>
      </c>
      <c r="J3" s="88"/>
      <c r="K3" s="88" t="s">
        <v>413</v>
      </c>
      <c r="L3" s="88"/>
      <c r="M3" s="88" t="s">
        <v>81</v>
      </c>
      <c r="N3" s="87" t="s">
        <v>80</v>
      </c>
      <c r="O3" s="87" t="s">
        <v>487</v>
      </c>
      <c r="P3" s="87" t="s">
        <v>88</v>
      </c>
      <c r="Q3" s="87" t="s">
        <v>87</v>
      </c>
      <c r="R3" s="87" t="s">
        <v>84</v>
      </c>
      <c r="S3" s="87" t="s">
        <v>85</v>
      </c>
      <c r="T3" s="87" t="s">
        <v>411</v>
      </c>
    </row>
    <row r="4" spans="1:20" ht="30" customHeight="1">
      <c r="A4" s="89"/>
      <c r="B4" s="89"/>
      <c r="C4" s="89"/>
      <c r="D4" s="89"/>
      <c r="E4" s="6" t="s">
        <v>83</v>
      </c>
      <c r="F4" s="6" t="s">
        <v>86</v>
      </c>
      <c r="G4" s="6" t="s">
        <v>83</v>
      </c>
      <c r="H4" s="6" t="s">
        <v>86</v>
      </c>
      <c r="I4" s="6" t="s">
        <v>83</v>
      </c>
      <c r="J4" s="6" t="s">
        <v>86</v>
      </c>
      <c r="K4" s="6" t="s">
        <v>83</v>
      </c>
      <c r="L4" s="6" t="s">
        <v>86</v>
      </c>
      <c r="M4" s="89"/>
      <c r="N4" s="87"/>
      <c r="O4" s="87"/>
      <c r="P4" s="87"/>
      <c r="Q4" s="87"/>
      <c r="R4" s="87"/>
      <c r="S4" s="87"/>
      <c r="T4" s="87"/>
    </row>
    <row r="5" spans="1:20" ht="30" customHeight="1">
      <c r="A5" s="7" t="s">
        <v>30</v>
      </c>
      <c r="B5" s="7" t="s">
        <v>490</v>
      </c>
      <c r="C5" s="7" t="s">
        <v>490</v>
      </c>
      <c r="D5" s="8">
        <v>1</v>
      </c>
      <c r="E5" s="9">
        <f>F6</f>
        <v>0</v>
      </c>
      <c r="F5" s="9">
        <f t="shared" ref="F5:F25" si="0">E5*D5</f>
        <v>0</v>
      </c>
      <c r="G5" s="9">
        <f>H6</f>
        <v>0</v>
      </c>
      <c r="H5" s="9">
        <f t="shared" ref="H5:H25" si="1">G5*D5</f>
        <v>0</v>
      </c>
      <c r="I5" s="9">
        <f>J6</f>
        <v>0</v>
      </c>
      <c r="J5" s="9">
        <f t="shared" ref="J5:J25" si="2">I5*D5</f>
        <v>0</v>
      </c>
      <c r="K5" s="9">
        <f t="shared" ref="K5:K25" si="3">E5+G5+I5</f>
        <v>0</v>
      </c>
      <c r="L5" s="9">
        <f t="shared" ref="L5:L25" si="4">F5+H5+J5</f>
        <v>0</v>
      </c>
      <c r="M5" s="7" t="s">
        <v>490</v>
      </c>
      <c r="N5" s="4" t="s">
        <v>493</v>
      </c>
      <c r="O5" s="4" t="s">
        <v>490</v>
      </c>
      <c r="P5" s="4" t="s">
        <v>490</v>
      </c>
      <c r="Q5" s="4" t="s">
        <v>490</v>
      </c>
      <c r="R5" s="1">
        <v>1</v>
      </c>
      <c r="S5" s="4" t="s">
        <v>490</v>
      </c>
      <c r="T5" s="5"/>
    </row>
    <row r="6" spans="1:20" ht="30" customHeight="1">
      <c r="A6" s="7" t="s">
        <v>418</v>
      </c>
      <c r="B6" s="7" t="s">
        <v>490</v>
      </c>
      <c r="C6" s="7" t="s">
        <v>490</v>
      </c>
      <c r="D6" s="8">
        <v>1</v>
      </c>
      <c r="E6" s="9">
        <f>F7+F8+F9+F10+F11+F12+F13+F14+F15+F16+F17+F18+F19+F20+F21+F22+F23+F24</f>
        <v>0</v>
      </c>
      <c r="F6" s="9">
        <f t="shared" si="0"/>
        <v>0</v>
      </c>
      <c r="G6" s="9">
        <f>H7+H8+H9+H10+H11+H12+H13+H14+H15+H16+H17+H18+H19+H20+H21+H22+H23+H24</f>
        <v>0</v>
      </c>
      <c r="H6" s="9">
        <f t="shared" si="1"/>
        <v>0</v>
      </c>
      <c r="I6" s="9">
        <f>J7+J8+J9+J10+J11+J12+J13+J14+J15+J16+J17+J18+J19+J20+J21+J22+J23+J24</f>
        <v>0</v>
      </c>
      <c r="J6" s="9">
        <f t="shared" si="2"/>
        <v>0</v>
      </c>
      <c r="K6" s="9">
        <f t="shared" si="3"/>
        <v>0</v>
      </c>
      <c r="L6" s="9">
        <f t="shared" si="4"/>
        <v>0</v>
      </c>
      <c r="M6" s="7" t="s">
        <v>490</v>
      </c>
      <c r="N6" s="4" t="s">
        <v>299</v>
      </c>
      <c r="O6" s="4" t="s">
        <v>490</v>
      </c>
      <c r="P6" s="4" t="s">
        <v>493</v>
      </c>
      <c r="Q6" s="4" t="s">
        <v>490</v>
      </c>
      <c r="R6" s="1">
        <v>2</v>
      </c>
      <c r="S6" s="4" t="s">
        <v>490</v>
      </c>
      <c r="T6" s="5"/>
    </row>
    <row r="7" spans="1:20" ht="30" customHeight="1">
      <c r="A7" s="7" t="s">
        <v>101</v>
      </c>
      <c r="B7" s="7" t="s">
        <v>490</v>
      </c>
      <c r="C7" s="7" t="s">
        <v>490</v>
      </c>
      <c r="D7" s="8">
        <v>1</v>
      </c>
      <c r="E7" s="9">
        <f>공종별내역서!F9</f>
        <v>0</v>
      </c>
      <c r="F7" s="9">
        <f t="shared" si="0"/>
        <v>0</v>
      </c>
      <c r="G7" s="9">
        <f>공종별내역서!H9</f>
        <v>0</v>
      </c>
      <c r="H7" s="9">
        <f t="shared" si="1"/>
        <v>0</v>
      </c>
      <c r="I7" s="9">
        <f>공종별내역서!J9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490</v>
      </c>
      <c r="N7" s="4" t="s">
        <v>301</v>
      </c>
      <c r="O7" s="4" t="s">
        <v>490</v>
      </c>
      <c r="P7" s="4" t="s">
        <v>299</v>
      </c>
      <c r="Q7" s="4" t="s">
        <v>490</v>
      </c>
      <c r="R7" s="1">
        <v>3</v>
      </c>
      <c r="S7" s="4" t="s">
        <v>490</v>
      </c>
      <c r="T7" s="5"/>
    </row>
    <row r="8" spans="1:20" ht="30" customHeight="1">
      <c r="A8" s="7" t="s">
        <v>102</v>
      </c>
      <c r="B8" s="7" t="s">
        <v>490</v>
      </c>
      <c r="C8" s="7" t="s">
        <v>490</v>
      </c>
      <c r="D8" s="8">
        <v>1</v>
      </c>
      <c r="E8" s="9">
        <f>공종별내역서!F13</f>
        <v>0</v>
      </c>
      <c r="F8" s="9">
        <f t="shared" si="0"/>
        <v>0</v>
      </c>
      <c r="G8" s="9">
        <f>공종별내역서!H13</f>
        <v>0</v>
      </c>
      <c r="H8" s="9">
        <f t="shared" si="1"/>
        <v>0</v>
      </c>
      <c r="I8" s="9">
        <f>공종별내역서!J13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490</v>
      </c>
      <c r="N8" s="4" t="s">
        <v>308</v>
      </c>
      <c r="O8" s="4" t="s">
        <v>490</v>
      </c>
      <c r="P8" s="4" t="s">
        <v>299</v>
      </c>
      <c r="Q8" s="4" t="s">
        <v>490</v>
      </c>
      <c r="R8" s="1">
        <v>3</v>
      </c>
      <c r="S8" s="4" t="s">
        <v>490</v>
      </c>
      <c r="T8" s="5"/>
    </row>
    <row r="9" spans="1:20" ht="30" customHeight="1">
      <c r="A9" s="7" t="s">
        <v>105</v>
      </c>
      <c r="B9" s="7" t="s">
        <v>490</v>
      </c>
      <c r="C9" s="7" t="s">
        <v>490</v>
      </c>
      <c r="D9" s="8">
        <v>1</v>
      </c>
      <c r="E9" s="9">
        <f>공종별내역서!F22</f>
        <v>0</v>
      </c>
      <c r="F9" s="9">
        <f t="shared" si="0"/>
        <v>0</v>
      </c>
      <c r="G9" s="9">
        <f>공종별내역서!H22</f>
        <v>0</v>
      </c>
      <c r="H9" s="9">
        <f t="shared" si="1"/>
        <v>0</v>
      </c>
      <c r="I9" s="9">
        <f>공종별내역서!J22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490</v>
      </c>
      <c r="N9" s="4" t="s">
        <v>311</v>
      </c>
      <c r="O9" s="4" t="s">
        <v>490</v>
      </c>
      <c r="P9" s="4" t="s">
        <v>299</v>
      </c>
      <c r="Q9" s="4" t="s">
        <v>490</v>
      </c>
      <c r="R9" s="1">
        <v>3</v>
      </c>
      <c r="S9" s="4" t="s">
        <v>490</v>
      </c>
      <c r="T9" s="5"/>
    </row>
    <row r="10" spans="1:20" ht="30" customHeight="1">
      <c r="A10" s="7" t="s">
        <v>106</v>
      </c>
      <c r="B10" s="7" t="s">
        <v>490</v>
      </c>
      <c r="C10" s="7" t="s">
        <v>490</v>
      </c>
      <c r="D10" s="8">
        <v>1</v>
      </c>
      <c r="E10" s="9">
        <f>공종별내역서!F27</f>
        <v>0</v>
      </c>
      <c r="F10" s="9">
        <f t="shared" si="0"/>
        <v>0</v>
      </c>
      <c r="G10" s="9">
        <f>공종별내역서!H27</f>
        <v>0</v>
      </c>
      <c r="H10" s="9">
        <f t="shared" si="1"/>
        <v>0</v>
      </c>
      <c r="I10" s="9">
        <f>공종별내역서!J27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490</v>
      </c>
      <c r="N10" s="4" t="s">
        <v>313</v>
      </c>
      <c r="O10" s="4" t="s">
        <v>490</v>
      </c>
      <c r="P10" s="4" t="s">
        <v>299</v>
      </c>
      <c r="Q10" s="4" t="s">
        <v>490</v>
      </c>
      <c r="R10" s="1">
        <v>3</v>
      </c>
      <c r="S10" s="4" t="s">
        <v>490</v>
      </c>
      <c r="T10" s="5"/>
    </row>
    <row r="11" spans="1:20" ht="30" customHeight="1">
      <c r="A11" s="7" t="s">
        <v>109</v>
      </c>
      <c r="B11" s="7" t="s">
        <v>490</v>
      </c>
      <c r="C11" s="7" t="s">
        <v>490</v>
      </c>
      <c r="D11" s="8">
        <v>1</v>
      </c>
      <c r="E11" s="9">
        <f>공종별내역서!F33</f>
        <v>0</v>
      </c>
      <c r="F11" s="9">
        <f t="shared" si="0"/>
        <v>0</v>
      </c>
      <c r="G11" s="9">
        <f>공종별내역서!H33</f>
        <v>0</v>
      </c>
      <c r="H11" s="9">
        <f t="shared" si="1"/>
        <v>0</v>
      </c>
      <c r="I11" s="9">
        <f>공종별내역서!J33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490</v>
      </c>
      <c r="N11" s="4" t="s">
        <v>316</v>
      </c>
      <c r="O11" s="4" t="s">
        <v>490</v>
      </c>
      <c r="P11" s="4" t="s">
        <v>299</v>
      </c>
      <c r="Q11" s="4" t="s">
        <v>490</v>
      </c>
      <c r="R11" s="1">
        <v>3</v>
      </c>
      <c r="S11" s="4" t="s">
        <v>490</v>
      </c>
      <c r="T11" s="5"/>
    </row>
    <row r="12" spans="1:20" ht="30" customHeight="1">
      <c r="A12" s="7" t="s">
        <v>108</v>
      </c>
      <c r="B12" s="7" t="s">
        <v>490</v>
      </c>
      <c r="C12" s="7" t="s">
        <v>490</v>
      </c>
      <c r="D12" s="8">
        <v>1</v>
      </c>
      <c r="E12" s="9">
        <f>공종별내역서!F38</f>
        <v>0</v>
      </c>
      <c r="F12" s="9">
        <f t="shared" si="0"/>
        <v>0</v>
      </c>
      <c r="G12" s="9">
        <f>공종별내역서!H38</f>
        <v>0</v>
      </c>
      <c r="H12" s="9">
        <f t="shared" si="1"/>
        <v>0</v>
      </c>
      <c r="I12" s="9">
        <f>공종별내역서!J38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7" t="s">
        <v>490</v>
      </c>
      <c r="N12" s="4" t="s">
        <v>321</v>
      </c>
      <c r="O12" s="4" t="s">
        <v>490</v>
      </c>
      <c r="P12" s="4" t="s">
        <v>299</v>
      </c>
      <c r="Q12" s="4" t="s">
        <v>490</v>
      </c>
      <c r="R12" s="1">
        <v>3</v>
      </c>
      <c r="S12" s="4" t="s">
        <v>490</v>
      </c>
      <c r="T12" s="5"/>
    </row>
    <row r="13" spans="1:20" ht="30" customHeight="1">
      <c r="A13" s="7" t="s">
        <v>393</v>
      </c>
      <c r="B13" s="7" t="s">
        <v>490</v>
      </c>
      <c r="C13" s="7" t="s">
        <v>490</v>
      </c>
      <c r="D13" s="8">
        <v>1</v>
      </c>
      <c r="E13" s="9">
        <f>공종별내역서!F46</f>
        <v>0</v>
      </c>
      <c r="F13" s="9">
        <f t="shared" si="0"/>
        <v>0</v>
      </c>
      <c r="G13" s="9">
        <f>공종별내역서!H46</f>
        <v>0</v>
      </c>
      <c r="H13" s="9">
        <f t="shared" si="1"/>
        <v>0</v>
      </c>
      <c r="I13" s="9">
        <f>공종별내역서!J46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490</v>
      </c>
      <c r="N13" s="4" t="s">
        <v>312</v>
      </c>
      <c r="O13" s="4" t="s">
        <v>490</v>
      </c>
      <c r="P13" s="4" t="s">
        <v>299</v>
      </c>
      <c r="Q13" s="4" t="s">
        <v>490</v>
      </c>
      <c r="R13" s="1">
        <v>3</v>
      </c>
      <c r="S13" s="4" t="s">
        <v>490</v>
      </c>
      <c r="T13" s="5"/>
    </row>
    <row r="14" spans="1:20" ht="30" customHeight="1">
      <c r="A14" s="7" t="s">
        <v>394</v>
      </c>
      <c r="B14" s="7" t="s">
        <v>490</v>
      </c>
      <c r="C14" s="7" t="s">
        <v>490</v>
      </c>
      <c r="D14" s="8">
        <v>1</v>
      </c>
      <c r="E14" s="9">
        <f>공종별내역서!F50</f>
        <v>0</v>
      </c>
      <c r="F14" s="9">
        <f t="shared" si="0"/>
        <v>0</v>
      </c>
      <c r="G14" s="9">
        <f>공종별내역서!H50</f>
        <v>0</v>
      </c>
      <c r="H14" s="9">
        <f t="shared" si="1"/>
        <v>0</v>
      </c>
      <c r="I14" s="9">
        <f>공종별내역서!J50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7" t="s">
        <v>490</v>
      </c>
      <c r="N14" s="4" t="s">
        <v>322</v>
      </c>
      <c r="O14" s="4" t="s">
        <v>490</v>
      </c>
      <c r="P14" s="4" t="s">
        <v>299</v>
      </c>
      <c r="Q14" s="4" t="s">
        <v>490</v>
      </c>
      <c r="R14" s="1">
        <v>3</v>
      </c>
      <c r="S14" s="4" t="s">
        <v>490</v>
      </c>
      <c r="T14" s="5"/>
    </row>
    <row r="15" spans="1:20" ht="30" customHeight="1">
      <c r="A15" s="7" t="s">
        <v>107</v>
      </c>
      <c r="B15" s="7" t="s">
        <v>490</v>
      </c>
      <c r="C15" s="7" t="s">
        <v>490</v>
      </c>
      <c r="D15" s="8">
        <v>1</v>
      </c>
      <c r="E15" s="9">
        <f>공종별내역서!F67</f>
        <v>0</v>
      </c>
      <c r="F15" s="9">
        <f t="shared" si="0"/>
        <v>0</v>
      </c>
      <c r="G15" s="9">
        <f>공종별내역서!H67</f>
        <v>0</v>
      </c>
      <c r="H15" s="9">
        <f t="shared" si="1"/>
        <v>0</v>
      </c>
      <c r="I15" s="9">
        <f>공종별내역서!J67</f>
        <v>0</v>
      </c>
      <c r="J15" s="9">
        <f t="shared" si="2"/>
        <v>0</v>
      </c>
      <c r="K15" s="9">
        <f t="shared" si="3"/>
        <v>0</v>
      </c>
      <c r="L15" s="9">
        <f t="shared" si="4"/>
        <v>0</v>
      </c>
      <c r="M15" s="7" t="s">
        <v>490</v>
      </c>
      <c r="N15" s="4" t="s">
        <v>329</v>
      </c>
      <c r="O15" s="4" t="s">
        <v>490</v>
      </c>
      <c r="P15" s="4" t="s">
        <v>299</v>
      </c>
      <c r="Q15" s="4" t="s">
        <v>490</v>
      </c>
      <c r="R15" s="1">
        <v>3</v>
      </c>
      <c r="S15" s="4" t="s">
        <v>490</v>
      </c>
      <c r="T15" s="5"/>
    </row>
    <row r="16" spans="1:20" ht="30" customHeight="1">
      <c r="A16" s="7" t="s">
        <v>94</v>
      </c>
      <c r="B16" s="7" t="s">
        <v>490</v>
      </c>
      <c r="C16" s="7" t="s">
        <v>490</v>
      </c>
      <c r="D16" s="8">
        <v>1</v>
      </c>
      <c r="E16" s="9">
        <f>공종별내역서!F74</f>
        <v>0</v>
      </c>
      <c r="F16" s="9">
        <f t="shared" si="0"/>
        <v>0</v>
      </c>
      <c r="G16" s="9">
        <f>공종별내역서!H74</f>
        <v>0</v>
      </c>
      <c r="H16" s="9">
        <f t="shared" si="1"/>
        <v>0</v>
      </c>
      <c r="I16" s="9">
        <f>공종별내역서!J74</f>
        <v>0</v>
      </c>
      <c r="J16" s="9">
        <f t="shared" si="2"/>
        <v>0</v>
      </c>
      <c r="K16" s="9">
        <f t="shared" si="3"/>
        <v>0</v>
      </c>
      <c r="L16" s="9">
        <f t="shared" si="4"/>
        <v>0</v>
      </c>
      <c r="M16" s="7" t="s">
        <v>490</v>
      </c>
      <c r="N16" s="4" t="s">
        <v>336</v>
      </c>
      <c r="O16" s="4" t="s">
        <v>490</v>
      </c>
      <c r="P16" s="4" t="s">
        <v>299</v>
      </c>
      <c r="Q16" s="4" t="s">
        <v>490</v>
      </c>
      <c r="R16" s="1">
        <v>3</v>
      </c>
      <c r="S16" s="4" t="s">
        <v>490</v>
      </c>
      <c r="T16" s="5"/>
    </row>
    <row r="17" spans="1:20" ht="30" customHeight="1">
      <c r="A17" s="7" t="s">
        <v>92</v>
      </c>
      <c r="B17" s="7" t="s">
        <v>490</v>
      </c>
      <c r="C17" s="7" t="s">
        <v>490</v>
      </c>
      <c r="D17" s="8">
        <v>1</v>
      </c>
      <c r="E17" s="9">
        <f>공종별내역서!F78</f>
        <v>0</v>
      </c>
      <c r="F17" s="9">
        <f t="shared" si="0"/>
        <v>0</v>
      </c>
      <c r="G17" s="9">
        <f>공종별내역서!H78</f>
        <v>0</v>
      </c>
      <c r="H17" s="9">
        <f t="shared" si="1"/>
        <v>0</v>
      </c>
      <c r="I17" s="9">
        <f>공종별내역서!J78</f>
        <v>0</v>
      </c>
      <c r="J17" s="9">
        <f t="shared" si="2"/>
        <v>0</v>
      </c>
      <c r="K17" s="9">
        <f t="shared" si="3"/>
        <v>0</v>
      </c>
      <c r="L17" s="9">
        <f t="shared" si="4"/>
        <v>0</v>
      </c>
      <c r="M17" s="7" t="s">
        <v>490</v>
      </c>
      <c r="N17" s="4" t="s">
        <v>338</v>
      </c>
      <c r="O17" s="4" t="s">
        <v>490</v>
      </c>
      <c r="P17" s="4" t="s">
        <v>299</v>
      </c>
      <c r="Q17" s="4" t="s">
        <v>490</v>
      </c>
      <c r="R17" s="1">
        <v>3</v>
      </c>
      <c r="S17" s="4" t="s">
        <v>490</v>
      </c>
      <c r="T17" s="5"/>
    </row>
    <row r="18" spans="1:20" ht="30" customHeight="1">
      <c r="A18" s="7" t="s">
        <v>90</v>
      </c>
      <c r="B18" s="7" t="s">
        <v>490</v>
      </c>
      <c r="C18" s="7" t="s">
        <v>490</v>
      </c>
      <c r="D18" s="8">
        <v>1</v>
      </c>
      <c r="E18" s="9">
        <f>공종별내역서!F83</f>
        <v>0</v>
      </c>
      <c r="F18" s="9">
        <f t="shared" si="0"/>
        <v>0</v>
      </c>
      <c r="G18" s="9">
        <f>공종별내역서!H83</f>
        <v>0</v>
      </c>
      <c r="H18" s="9">
        <f t="shared" si="1"/>
        <v>0</v>
      </c>
      <c r="I18" s="9">
        <f>공종별내역서!J83</f>
        <v>0</v>
      </c>
      <c r="J18" s="9">
        <f t="shared" si="2"/>
        <v>0</v>
      </c>
      <c r="K18" s="9">
        <f t="shared" si="3"/>
        <v>0</v>
      </c>
      <c r="L18" s="9">
        <f t="shared" si="4"/>
        <v>0</v>
      </c>
      <c r="M18" s="7" t="s">
        <v>490</v>
      </c>
      <c r="N18" s="4" t="s">
        <v>339</v>
      </c>
      <c r="O18" s="4" t="s">
        <v>490</v>
      </c>
      <c r="P18" s="4" t="s">
        <v>299</v>
      </c>
      <c r="Q18" s="4" t="s">
        <v>490</v>
      </c>
      <c r="R18" s="1">
        <v>3</v>
      </c>
      <c r="S18" s="4" t="s">
        <v>490</v>
      </c>
      <c r="T18" s="5"/>
    </row>
    <row r="19" spans="1:20" ht="30" customHeight="1">
      <c r="A19" s="7" t="s">
        <v>76</v>
      </c>
      <c r="B19" s="7" t="s">
        <v>490</v>
      </c>
      <c r="C19" s="7" t="s">
        <v>490</v>
      </c>
      <c r="D19" s="8">
        <v>1</v>
      </c>
      <c r="E19" s="9">
        <f>공종별내역서!F87</f>
        <v>0</v>
      </c>
      <c r="F19" s="9">
        <f t="shared" si="0"/>
        <v>0</v>
      </c>
      <c r="G19" s="9">
        <f>공종별내역서!H87</f>
        <v>0</v>
      </c>
      <c r="H19" s="9">
        <f t="shared" si="1"/>
        <v>0</v>
      </c>
      <c r="I19" s="9">
        <f>공종별내역서!J87</f>
        <v>0</v>
      </c>
      <c r="J19" s="9">
        <f t="shared" si="2"/>
        <v>0</v>
      </c>
      <c r="K19" s="9">
        <f t="shared" si="3"/>
        <v>0</v>
      </c>
      <c r="L19" s="9">
        <f t="shared" si="4"/>
        <v>0</v>
      </c>
      <c r="M19" s="7" t="s">
        <v>490</v>
      </c>
      <c r="N19" s="4" t="s">
        <v>347</v>
      </c>
      <c r="O19" s="4" t="s">
        <v>490</v>
      </c>
      <c r="P19" s="4" t="s">
        <v>299</v>
      </c>
      <c r="Q19" s="4" t="s">
        <v>490</v>
      </c>
      <c r="R19" s="1">
        <v>3</v>
      </c>
      <c r="S19" s="4" t="s">
        <v>490</v>
      </c>
      <c r="T19" s="5"/>
    </row>
    <row r="20" spans="1:20" ht="30" customHeight="1">
      <c r="A20" s="7" t="s">
        <v>71</v>
      </c>
      <c r="B20" s="7" t="s">
        <v>490</v>
      </c>
      <c r="C20" s="7" t="s">
        <v>490</v>
      </c>
      <c r="D20" s="8">
        <v>1</v>
      </c>
      <c r="E20" s="9">
        <f>공종별내역서!F97</f>
        <v>0</v>
      </c>
      <c r="F20" s="9">
        <f t="shared" si="0"/>
        <v>0</v>
      </c>
      <c r="G20" s="9">
        <f>공종별내역서!H97</f>
        <v>0</v>
      </c>
      <c r="H20" s="9">
        <f t="shared" si="1"/>
        <v>0</v>
      </c>
      <c r="I20" s="9">
        <f>공종별내역서!J97</f>
        <v>0</v>
      </c>
      <c r="J20" s="9">
        <f t="shared" si="2"/>
        <v>0</v>
      </c>
      <c r="K20" s="9">
        <f t="shared" si="3"/>
        <v>0</v>
      </c>
      <c r="L20" s="9">
        <f t="shared" si="4"/>
        <v>0</v>
      </c>
      <c r="M20" s="7" t="s">
        <v>490</v>
      </c>
      <c r="N20" s="4" t="s">
        <v>343</v>
      </c>
      <c r="O20" s="4" t="s">
        <v>490</v>
      </c>
      <c r="P20" s="4" t="s">
        <v>299</v>
      </c>
      <c r="Q20" s="4" t="s">
        <v>490</v>
      </c>
      <c r="R20" s="1">
        <v>3</v>
      </c>
      <c r="S20" s="4" t="s">
        <v>490</v>
      </c>
      <c r="T20" s="5"/>
    </row>
    <row r="21" spans="1:20" ht="30" customHeight="1">
      <c r="A21" s="7" t="s">
        <v>73</v>
      </c>
      <c r="B21" s="7" t="s">
        <v>490</v>
      </c>
      <c r="C21" s="7" t="s">
        <v>490</v>
      </c>
      <c r="D21" s="8">
        <v>1</v>
      </c>
      <c r="E21" s="9">
        <f>공종별내역서!F119</f>
        <v>0</v>
      </c>
      <c r="F21" s="9">
        <f t="shared" si="0"/>
        <v>0</v>
      </c>
      <c r="G21" s="9">
        <f>공종별내역서!H119</f>
        <v>0</v>
      </c>
      <c r="H21" s="9">
        <f t="shared" si="1"/>
        <v>0</v>
      </c>
      <c r="I21" s="9">
        <f>공종별내역서!J119</f>
        <v>0</v>
      </c>
      <c r="J21" s="9">
        <f t="shared" si="2"/>
        <v>0</v>
      </c>
      <c r="K21" s="9">
        <f t="shared" si="3"/>
        <v>0</v>
      </c>
      <c r="L21" s="9">
        <f t="shared" si="4"/>
        <v>0</v>
      </c>
      <c r="M21" s="7" t="s">
        <v>490</v>
      </c>
      <c r="N21" s="4" t="s">
        <v>354</v>
      </c>
      <c r="O21" s="4" t="s">
        <v>490</v>
      </c>
      <c r="P21" s="4" t="s">
        <v>299</v>
      </c>
      <c r="Q21" s="4" t="s">
        <v>490</v>
      </c>
      <c r="R21" s="1">
        <v>3</v>
      </c>
      <c r="S21" s="4" t="s">
        <v>490</v>
      </c>
      <c r="T21" s="5"/>
    </row>
    <row r="22" spans="1:20" ht="30" customHeight="1">
      <c r="A22" s="7" t="s">
        <v>72</v>
      </c>
      <c r="B22" s="7" t="s">
        <v>490</v>
      </c>
      <c r="C22" s="7" t="s">
        <v>490</v>
      </c>
      <c r="D22" s="8">
        <v>1</v>
      </c>
      <c r="E22" s="9">
        <f>공종별내역서!F132</f>
        <v>0</v>
      </c>
      <c r="F22" s="9">
        <f t="shared" si="0"/>
        <v>0</v>
      </c>
      <c r="G22" s="9">
        <f>공종별내역서!H132</f>
        <v>0</v>
      </c>
      <c r="H22" s="9">
        <f t="shared" si="1"/>
        <v>0</v>
      </c>
      <c r="I22" s="9">
        <f>공종별내역서!J132</f>
        <v>0</v>
      </c>
      <c r="J22" s="9">
        <f t="shared" si="2"/>
        <v>0</v>
      </c>
      <c r="K22" s="9">
        <f t="shared" si="3"/>
        <v>0</v>
      </c>
      <c r="L22" s="9">
        <f t="shared" si="4"/>
        <v>0</v>
      </c>
      <c r="M22" s="7" t="s">
        <v>490</v>
      </c>
      <c r="N22" s="4" t="s">
        <v>366</v>
      </c>
      <c r="O22" s="4" t="s">
        <v>490</v>
      </c>
      <c r="P22" s="4" t="s">
        <v>299</v>
      </c>
      <c r="Q22" s="4" t="s">
        <v>490</v>
      </c>
      <c r="R22" s="1">
        <v>3</v>
      </c>
      <c r="S22" s="4" t="s">
        <v>490</v>
      </c>
      <c r="T22" s="5"/>
    </row>
    <row r="23" spans="1:20" ht="30" customHeight="1">
      <c r="A23" s="7" t="s">
        <v>75</v>
      </c>
      <c r="B23" s="7" t="s">
        <v>490</v>
      </c>
      <c r="C23" s="7" t="s">
        <v>490</v>
      </c>
      <c r="D23" s="8">
        <v>1</v>
      </c>
      <c r="E23" s="9">
        <f>공종별내역서!F139</f>
        <v>0</v>
      </c>
      <c r="F23" s="9">
        <f t="shared" si="0"/>
        <v>0</v>
      </c>
      <c r="G23" s="9">
        <f>공종별내역서!H139</f>
        <v>0</v>
      </c>
      <c r="H23" s="9">
        <f t="shared" si="1"/>
        <v>0</v>
      </c>
      <c r="I23" s="9">
        <f>공종별내역서!J139</f>
        <v>0</v>
      </c>
      <c r="J23" s="9">
        <f t="shared" si="2"/>
        <v>0</v>
      </c>
      <c r="K23" s="9">
        <f t="shared" si="3"/>
        <v>0</v>
      </c>
      <c r="L23" s="9">
        <f t="shared" si="4"/>
        <v>0</v>
      </c>
      <c r="M23" s="7" t="s">
        <v>490</v>
      </c>
      <c r="N23" s="4" t="s">
        <v>371</v>
      </c>
      <c r="O23" s="4" t="s">
        <v>490</v>
      </c>
      <c r="P23" s="4" t="s">
        <v>299</v>
      </c>
      <c r="Q23" s="4" t="s">
        <v>490</v>
      </c>
      <c r="R23" s="1">
        <v>3</v>
      </c>
      <c r="S23" s="4" t="s">
        <v>490</v>
      </c>
      <c r="T23" s="5"/>
    </row>
    <row r="24" spans="1:20" ht="30" customHeight="1">
      <c r="A24" s="7" t="s">
        <v>74</v>
      </c>
      <c r="B24" s="7" t="s">
        <v>490</v>
      </c>
      <c r="C24" s="7" t="s">
        <v>490</v>
      </c>
      <c r="D24" s="8">
        <v>1</v>
      </c>
      <c r="E24" s="9">
        <f>공종별내역서!F146</f>
        <v>0</v>
      </c>
      <c r="F24" s="9">
        <f t="shared" si="0"/>
        <v>0</v>
      </c>
      <c r="G24" s="9">
        <f>공종별내역서!H146</f>
        <v>0</v>
      </c>
      <c r="H24" s="9">
        <f t="shared" si="1"/>
        <v>0</v>
      </c>
      <c r="I24" s="9">
        <f>공종별내역서!J146</f>
        <v>0</v>
      </c>
      <c r="J24" s="9">
        <f t="shared" si="2"/>
        <v>0</v>
      </c>
      <c r="K24" s="9">
        <f t="shared" si="3"/>
        <v>0</v>
      </c>
      <c r="L24" s="9">
        <f t="shared" si="4"/>
        <v>0</v>
      </c>
      <c r="M24" s="7" t="s">
        <v>490</v>
      </c>
      <c r="N24" s="4" t="s">
        <v>374</v>
      </c>
      <c r="O24" s="4" t="s">
        <v>490</v>
      </c>
      <c r="P24" s="4" t="s">
        <v>299</v>
      </c>
      <c r="Q24" s="4" t="s">
        <v>490</v>
      </c>
      <c r="R24" s="1">
        <v>3</v>
      </c>
      <c r="S24" s="4" t="s">
        <v>479</v>
      </c>
      <c r="T24" s="5"/>
    </row>
    <row r="25" spans="1:20" ht="30" customHeight="1">
      <c r="A25" s="7" t="s">
        <v>79</v>
      </c>
      <c r="B25" s="7" t="s">
        <v>490</v>
      </c>
      <c r="C25" s="7" t="s">
        <v>490</v>
      </c>
      <c r="D25" s="8">
        <v>1</v>
      </c>
      <c r="E25" s="9">
        <f>공종별내역서!F152</f>
        <v>0</v>
      </c>
      <c r="F25" s="9">
        <f t="shared" si="0"/>
        <v>0</v>
      </c>
      <c r="G25" s="9">
        <f>공종별내역서!H152</f>
        <v>0</v>
      </c>
      <c r="H25" s="9">
        <f t="shared" si="1"/>
        <v>0</v>
      </c>
      <c r="I25" s="9">
        <f>공종별내역서!J152</f>
        <v>0</v>
      </c>
      <c r="J25" s="9">
        <f t="shared" si="2"/>
        <v>0</v>
      </c>
      <c r="K25" s="9">
        <f t="shared" si="3"/>
        <v>0</v>
      </c>
      <c r="L25" s="9">
        <f t="shared" si="4"/>
        <v>0</v>
      </c>
      <c r="M25" s="7" t="s">
        <v>490</v>
      </c>
      <c r="N25" s="4" t="s">
        <v>377</v>
      </c>
      <c r="O25" s="4" t="s">
        <v>490</v>
      </c>
      <c r="P25" s="4" t="s">
        <v>490</v>
      </c>
      <c r="Q25" s="4" t="s">
        <v>477</v>
      </c>
      <c r="R25" s="1">
        <v>3</v>
      </c>
      <c r="S25" s="4" t="s">
        <v>490</v>
      </c>
      <c r="T25" s="5">
        <f>L25*1</f>
        <v>0</v>
      </c>
    </row>
    <row r="26" spans="1:20" ht="30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3"/>
    </row>
    <row r="27" spans="1:20" ht="30" customHeight="1">
      <c r="A27" s="8" t="s">
        <v>103</v>
      </c>
      <c r="B27" s="8"/>
      <c r="C27" s="8"/>
      <c r="D27" s="8"/>
      <c r="E27" s="8"/>
      <c r="F27" s="9">
        <f>F5</f>
        <v>0</v>
      </c>
      <c r="G27" s="8"/>
      <c r="H27" s="9">
        <f>H5</f>
        <v>0</v>
      </c>
      <c r="I27" s="8"/>
      <c r="J27" s="9">
        <f>J5</f>
        <v>0</v>
      </c>
      <c r="K27" s="8"/>
      <c r="L27" s="9">
        <f>L5</f>
        <v>0</v>
      </c>
      <c r="M27" s="8"/>
      <c r="T27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4" type="noConversion"/>
  <printOptions horizontalCentered="1"/>
  <pageMargins left="0.78740157480314965" right="0" top="0.78740157480314965" bottom="0.19685039370078741" header="0" footer="0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V152"/>
  <sheetViews>
    <sheetView zoomScale="80" zoomScaleNormal="80" workbookViewId="0">
      <selection activeCell="A2" sqref="A2:A3"/>
    </sheetView>
  </sheetViews>
  <sheetFormatPr defaultColWidth="9"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91" t="s">
        <v>525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48" ht="30" customHeight="1">
      <c r="A2" s="88" t="s">
        <v>415</v>
      </c>
      <c r="B2" s="88" t="s">
        <v>414</v>
      </c>
      <c r="C2" s="88" t="s">
        <v>485</v>
      </c>
      <c r="D2" s="88" t="s">
        <v>460</v>
      </c>
      <c r="E2" s="88" t="s">
        <v>89</v>
      </c>
      <c r="F2" s="88"/>
      <c r="G2" s="88" t="s">
        <v>82</v>
      </c>
      <c r="H2" s="88"/>
      <c r="I2" s="88" t="s">
        <v>412</v>
      </c>
      <c r="J2" s="88"/>
      <c r="K2" s="88" t="s">
        <v>413</v>
      </c>
      <c r="L2" s="88"/>
      <c r="M2" s="88" t="s">
        <v>81</v>
      </c>
      <c r="N2" s="87" t="s">
        <v>379</v>
      </c>
      <c r="O2" s="87" t="s">
        <v>487</v>
      </c>
      <c r="P2" s="87" t="s">
        <v>489</v>
      </c>
      <c r="Q2" s="87" t="s">
        <v>80</v>
      </c>
      <c r="R2" s="87" t="s">
        <v>488</v>
      </c>
      <c r="S2" s="87" t="s">
        <v>478</v>
      </c>
      <c r="T2" s="87" t="s">
        <v>492</v>
      </c>
      <c r="U2" s="87" t="s">
        <v>278</v>
      </c>
      <c r="V2" s="87" t="s">
        <v>280</v>
      </c>
      <c r="W2" s="87" t="s">
        <v>491</v>
      </c>
      <c r="X2" s="87" t="s">
        <v>277</v>
      </c>
      <c r="Y2" s="87" t="s">
        <v>281</v>
      </c>
      <c r="Z2" s="87" t="s">
        <v>282</v>
      </c>
      <c r="AA2" s="87" t="s">
        <v>378</v>
      </c>
      <c r="AB2" s="87" t="s">
        <v>279</v>
      </c>
      <c r="AC2" s="87" t="s">
        <v>283</v>
      </c>
      <c r="AD2" s="87" t="s">
        <v>284</v>
      </c>
      <c r="AE2" s="87" t="s">
        <v>286</v>
      </c>
      <c r="AF2" s="87" t="s">
        <v>291</v>
      </c>
      <c r="AG2" s="87" t="s">
        <v>287</v>
      </c>
      <c r="AH2" s="87" t="s">
        <v>285</v>
      </c>
      <c r="AI2" s="87" t="s">
        <v>288</v>
      </c>
      <c r="AJ2" s="87" t="s">
        <v>289</v>
      </c>
      <c r="AK2" s="87" t="s">
        <v>296</v>
      </c>
      <c r="AL2" s="87" t="s">
        <v>292</v>
      </c>
      <c r="AM2" s="87" t="s">
        <v>290</v>
      </c>
      <c r="AN2" s="87" t="s">
        <v>293</v>
      </c>
      <c r="AO2" s="87" t="s">
        <v>294</v>
      </c>
      <c r="AP2" s="87" t="s">
        <v>300</v>
      </c>
      <c r="AQ2" s="87" t="s">
        <v>295</v>
      </c>
      <c r="AR2" s="87" t="s">
        <v>302</v>
      </c>
      <c r="AS2" s="87" t="s">
        <v>87</v>
      </c>
      <c r="AT2" s="87" t="s">
        <v>84</v>
      </c>
      <c r="AU2" s="87" t="s">
        <v>297</v>
      </c>
      <c r="AV2" s="87" t="s">
        <v>298</v>
      </c>
    </row>
    <row r="3" spans="1:48" ht="30" customHeight="1">
      <c r="A3" s="88"/>
      <c r="B3" s="88"/>
      <c r="C3" s="88"/>
      <c r="D3" s="88"/>
      <c r="E3" s="2" t="s">
        <v>83</v>
      </c>
      <c r="F3" s="2" t="s">
        <v>86</v>
      </c>
      <c r="G3" s="2" t="s">
        <v>83</v>
      </c>
      <c r="H3" s="2" t="s">
        <v>86</v>
      </c>
      <c r="I3" s="2" t="s">
        <v>83</v>
      </c>
      <c r="J3" s="2" t="s">
        <v>86</v>
      </c>
      <c r="K3" s="2" t="s">
        <v>83</v>
      </c>
      <c r="L3" s="2" t="s">
        <v>86</v>
      </c>
      <c r="M3" s="88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</row>
    <row r="4" spans="1:48" ht="30" customHeight="1">
      <c r="A4" s="80" t="s">
        <v>101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"/>
      <c r="O4" s="1"/>
      <c r="P4" s="1"/>
      <c r="Q4" s="4" t="s">
        <v>301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>
      <c r="A5" s="7" t="s">
        <v>419</v>
      </c>
      <c r="B5" s="7" t="s">
        <v>417</v>
      </c>
      <c r="C5" s="7" t="s">
        <v>494</v>
      </c>
      <c r="D5" s="8">
        <v>22</v>
      </c>
      <c r="E5" s="9"/>
      <c r="F5" s="9">
        <f>TRUNC(E5*D5,0)</f>
        <v>0</v>
      </c>
      <c r="G5" s="9"/>
      <c r="H5" s="9">
        <f>TRUNC(G5*D5,0)</f>
        <v>0</v>
      </c>
      <c r="I5" s="9"/>
      <c r="J5" s="9">
        <f>TRUNC(I5*D5,0)</f>
        <v>0</v>
      </c>
      <c r="K5" s="9">
        <f t="shared" ref="K5:L8" si="0">TRUNC(E5+G5+I5,0)</f>
        <v>0</v>
      </c>
      <c r="L5" s="9">
        <f t="shared" si="0"/>
        <v>0</v>
      </c>
      <c r="M5" s="7"/>
      <c r="N5" s="4" t="s">
        <v>144</v>
      </c>
      <c r="O5" s="4" t="s">
        <v>490</v>
      </c>
      <c r="P5" s="4" t="s">
        <v>490</v>
      </c>
      <c r="Q5" s="4" t="s">
        <v>301</v>
      </c>
      <c r="R5" s="4" t="s">
        <v>497</v>
      </c>
      <c r="S5" s="4" t="s">
        <v>498</v>
      </c>
      <c r="T5" s="4" t="s">
        <v>498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4" t="s">
        <v>490</v>
      </c>
      <c r="AS5" s="4" t="s">
        <v>490</v>
      </c>
      <c r="AT5" s="1"/>
      <c r="AU5" s="4" t="s">
        <v>8</v>
      </c>
      <c r="AV5" s="1">
        <v>6</v>
      </c>
    </row>
    <row r="6" spans="1:48" ht="30" customHeight="1">
      <c r="A6" s="7" t="s">
        <v>420</v>
      </c>
      <c r="B6" s="7" t="s">
        <v>421</v>
      </c>
      <c r="C6" s="7" t="s">
        <v>496</v>
      </c>
      <c r="D6" s="8">
        <v>1</v>
      </c>
      <c r="E6" s="9"/>
      <c r="F6" s="9">
        <f>TRUNC(E6*D6,0)</f>
        <v>0</v>
      </c>
      <c r="G6" s="9"/>
      <c r="H6" s="9">
        <f>TRUNC(G6*D6,0)</f>
        <v>0</v>
      </c>
      <c r="I6" s="9"/>
      <c r="J6" s="9">
        <f>TRUNC(I6*D6,0)</f>
        <v>0</v>
      </c>
      <c r="K6" s="9">
        <f t="shared" si="0"/>
        <v>0</v>
      </c>
      <c r="L6" s="9">
        <f t="shared" si="0"/>
        <v>0</v>
      </c>
      <c r="M6" s="7"/>
      <c r="N6" s="4" t="s">
        <v>143</v>
      </c>
      <c r="O6" s="4" t="s">
        <v>490</v>
      </c>
      <c r="P6" s="4" t="s">
        <v>490</v>
      </c>
      <c r="Q6" s="4" t="s">
        <v>301</v>
      </c>
      <c r="R6" s="4" t="s">
        <v>497</v>
      </c>
      <c r="S6" s="4" t="s">
        <v>498</v>
      </c>
      <c r="T6" s="4" t="s">
        <v>498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490</v>
      </c>
      <c r="AS6" s="4" t="s">
        <v>490</v>
      </c>
      <c r="AT6" s="1"/>
      <c r="AU6" s="4" t="s">
        <v>2</v>
      </c>
      <c r="AV6" s="1">
        <v>4</v>
      </c>
    </row>
    <row r="7" spans="1:48" ht="30" customHeight="1">
      <c r="A7" s="7" t="s">
        <v>495</v>
      </c>
      <c r="B7" s="7" t="s">
        <v>483</v>
      </c>
      <c r="C7" s="7" t="s">
        <v>494</v>
      </c>
      <c r="D7" s="8">
        <v>9</v>
      </c>
      <c r="E7" s="9"/>
      <c r="F7" s="9">
        <f>TRUNC(E7*D7,0)</f>
        <v>0</v>
      </c>
      <c r="G7" s="9"/>
      <c r="H7" s="9">
        <f>TRUNC(G7*D7,0)</f>
        <v>0</v>
      </c>
      <c r="I7" s="9"/>
      <c r="J7" s="9">
        <f>TRUNC(I7*D7,0)</f>
        <v>0</v>
      </c>
      <c r="K7" s="9">
        <f t="shared" si="0"/>
        <v>0</v>
      </c>
      <c r="L7" s="9">
        <f t="shared" si="0"/>
        <v>0</v>
      </c>
      <c r="M7" s="7"/>
      <c r="N7" s="4" t="s">
        <v>145</v>
      </c>
      <c r="O7" s="4" t="s">
        <v>490</v>
      </c>
      <c r="P7" s="4" t="s">
        <v>490</v>
      </c>
      <c r="Q7" s="4" t="s">
        <v>301</v>
      </c>
      <c r="R7" s="4" t="s">
        <v>497</v>
      </c>
      <c r="S7" s="4" t="s">
        <v>498</v>
      </c>
      <c r="T7" s="4" t="s">
        <v>498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490</v>
      </c>
      <c r="AS7" s="4" t="s">
        <v>490</v>
      </c>
      <c r="AT7" s="1"/>
      <c r="AU7" s="4" t="s">
        <v>3</v>
      </c>
      <c r="AV7" s="1">
        <v>20</v>
      </c>
    </row>
    <row r="8" spans="1:48" ht="30" customHeight="1">
      <c r="A8" s="7" t="s">
        <v>303</v>
      </c>
      <c r="B8" s="7" t="s">
        <v>483</v>
      </c>
      <c r="C8" s="7" t="s">
        <v>494</v>
      </c>
      <c r="D8" s="8">
        <v>9</v>
      </c>
      <c r="E8" s="9"/>
      <c r="F8" s="9">
        <f>TRUNC(E8*D8,0)</f>
        <v>0</v>
      </c>
      <c r="G8" s="9"/>
      <c r="H8" s="9">
        <f>TRUNC(G8*D8,0)</f>
        <v>0</v>
      </c>
      <c r="I8" s="9"/>
      <c r="J8" s="9">
        <f>TRUNC(I8*D8,0)</f>
        <v>0</v>
      </c>
      <c r="K8" s="9">
        <f t="shared" si="0"/>
        <v>0</v>
      </c>
      <c r="L8" s="9">
        <f t="shared" si="0"/>
        <v>0</v>
      </c>
      <c r="M8" s="7"/>
      <c r="N8" s="4" t="s">
        <v>146</v>
      </c>
      <c r="O8" s="4" t="s">
        <v>490</v>
      </c>
      <c r="P8" s="4" t="s">
        <v>490</v>
      </c>
      <c r="Q8" s="4" t="s">
        <v>301</v>
      </c>
      <c r="R8" s="4" t="s">
        <v>497</v>
      </c>
      <c r="S8" s="4" t="s">
        <v>498</v>
      </c>
      <c r="T8" s="4" t="s">
        <v>498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490</v>
      </c>
      <c r="AS8" s="4" t="s">
        <v>490</v>
      </c>
      <c r="AT8" s="1"/>
      <c r="AU8" s="4" t="s">
        <v>4</v>
      </c>
      <c r="AV8" s="1">
        <v>5</v>
      </c>
    </row>
    <row r="9" spans="1:48" ht="30" customHeight="1">
      <c r="A9" s="8" t="s">
        <v>103</v>
      </c>
      <c r="B9" s="8"/>
      <c r="C9" s="8"/>
      <c r="D9" s="8"/>
      <c r="E9" s="8"/>
      <c r="F9" s="9">
        <f>SUM(F5:F8)</f>
        <v>0</v>
      </c>
      <c r="G9" s="8"/>
      <c r="H9" s="9">
        <f>SUM(H5:H8)</f>
        <v>0</v>
      </c>
      <c r="I9" s="8"/>
      <c r="J9" s="9">
        <f>SUM(J5:J8)</f>
        <v>0</v>
      </c>
      <c r="K9" s="8"/>
      <c r="L9" s="9">
        <f>SUM(L5:L8)</f>
        <v>0</v>
      </c>
      <c r="M9" s="8"/>
      <c r="N9" t="s">
        <v>304</v>
      </c>
    </row>
    <row r="10" spans="1:48" ht="30" customHeight="1">
      <c r="A10" s="79"/>
      <c r="B10" s="79"/>
      <c r="C10" s="79"/>
      <c r="D10" s="79"/>
      <c r="E10" s="79"/>
      <c r="F10" s="9"/>
      <c r="G10" s="79"/>
      <c r="H10" s="9"/>
      <c r="I10" s="79"/>
      <c r="J10" s="9"/>
      <c r="K10" s="79"/>
      <c r="L10" s="9"/>
      <c r="M10" s="79"/>
    </row>
    <row r="11" spans="1:48" ht="30" customHeight="1">
      <c r="A11" s="80" t="s">
        <v>102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1"/>
      <c r="O11" s="1"/>
      <c r="P11" s="1"/>
      <c r="Q11" s="4" t="s">
        <v>308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ht="30" customHeight="1">
      <c r="A12" s="7" t="s">
        <v>117</v>
      </c>
      <c r="B12" s="7" t="s">
        <v>306</v>
      </c>
      <c r="C12" s="7" t="s">
        <v>500</v>
      </c>
      <c r="D12" s="8">
        <v>1</v>
      </c>
      <c r="E12" s="9"/>
      <c r="F12" s="9">
        <f>TRUNC(E12*D12,0)</f>
        <v>0</v>
      </c>
      <c r="G12" s="9"/>
      <c r="H12" s="9">
        <f>TRUNC(G12*D12,0)</f>
        <v>0</v>
      </c>
      <c r="I12" s="9"/>
      <c r="J12" s="9">
        <f>TRUNC(I12*D12,0)</f>
        <v>0</v>
      </c>
      <c r="K12" s="9">
        <f>TRUNC(E12+G12+I12,0)</f>
        <v>0</v>
      </c>
      <c r="L12" s="9">
        <f>TRUNC(F12+H12+J12,0)</f>
        <v>0</v>
      </c>
      <c r="M12" s="7"/>
      <c r="N12" s="4" t="s">
        <v>147</v>
      </c>
      <c r="O12" s="4" t="s">
        <v>490</v>
      </c>
      <c r="P12" s="4" t="s">
        <v>490</v>
      </c>
      <c r="Q12" s="4" t="s">
        <v>308</v>
      </c>
      <c r="R12" s="4" t="s">
        <v>497</v>
      </c>
      <c r="S12" s="4" t="s">
        <v>498</v>
      </c>
      <c r="T12" s="4" t="s">
        <v>498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4" t="s">
        <v>490</v>
      </c>
      <c r="AS12" s="4" t="s">
        <v>490</v>
      </c>
      <c r="AT12" s="1"/>
      <c r="AU12" s="4" t="s">
        <v>5</v>
      </c>
      <c r="AV12" s="1">
        <v>8</v>
      </c>
    </row>
    <row r="13" spans="1:48" ht="30" customHeight="1">
      <c r="A13" s="8" t="s">
        <v>103</v>
      </c>
      <c r="B13" s="8"/>
      <c r="C13" s="8"/>
      <c r="D13" s="8"/>
      <c r="E13" s="8"/>
      <c r="F13" s="9">
        <f>SUM(F12:F12)</f>
        <v>0</v>
      </c>
      <c r="G13" s="8"/>
      <c r="H13" s="9">
        <f>SUM(H12:H12)</f>
        <v>0</v>
      </c>
      <c r="I13" s="8"/>
      <c r="J13" s="9">
        <f>SUM(J12:J12)</f>
        <v>0</v>
      </c>
      <c r="K13" s="8"/>
      <c r="L13" s="9">
        <f>SUM(L12:L12)</f>
        <v>0</v>
      </c>
      <c r="M13" s="8"/>
      <c r="N13" t="s">
        <v>304</v>
      </c>
    </row>
    <row r="14" spans="1:48" ht="30" customHeight="1">
      <c r="A14" s="79"/>
      <c r="B14" s="79"/>
      <c r="C14" s="79"/>
      <c r="D14" s="79"/>
      <c r="E14" s="79"/>
      <c r="F14" s="9"/>
      <c r="G14" s="79"/>
      <c r="H14" s="9"/>
      <c r="I14" s="79"/>
      <c r="J14" s="9"/>
      <c r="K14" s="79"/>
      <c r="L14" s="9"/>
      <c r="M14" s="79"/>
    </row>
    <row r="15" spans="1:48" ht="30" customHeight="1">
      <c r="A15" s="80" t="s">
        <v>105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1"/>
      <c r="O15" s="1"/>
      <c r="P15" s="1"/>
      <c r="Q15" s="4" t="s">
        <v>311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:48" ht="30" customHeight="1">
      <c r="A16" s="7" t="s">
        <v>309</v>
      </c>
      <c r="B16" s="7" t="s">
        <v>422</v>
      </c>
      <c r="C16" s="7" t="s">
        <v>501</v>
      </c>
      <c r="D16" s="8">
        <v>2099</v>
      </c>
      <c r="E16" s="9"/>
      <c r="F16" s="9">
        <f t="shared" ref="F16:F21" si="1">TRUNC(E16*D16,0)</f>
        <v>0</v>
      </c>
      <c r="G16" s="9"/>
      <c r="H16" s="9">
        <f t="shared" ref="H16:H21" si="2">TRUNC(G16*D16,0)</f>
        <v>0</v>
      </c>
      <c r="I16" s="9"/>
      <c r="J16" s="9">
        <f t="shared" ref="J16:J21" si="3">TRUNC(I16*D16,0)</f>
        <v>0</v>
      </c>
      <c r="K16" s="9">
        <f t="shared" ref="K16:L21" si="4">TRUNC(E16+G16+I16,0)</f>
        <v>0</v>
      </c>
      <c r="L16" s="9">
        <f t="shared" si="4"/>
        <v>0</v>
      </c>
      <c r="M16" s="7"/>
      <c r="N16" s="4" t="s">
        <v>194</v>
      </c>
      <c r="O16" s="4" t="s">
        <v>490</v>
      </c>
      <c r="P16" s="4" t="s">
        <v>490</v>
      </c>
      <c r="Q16" s="4" t="s">
        <v>311</v>
      </c>
      <c r="R16" s="4" t="s">
        <v>498</v>
      </c>
      <c r="S16" s="4" t="s">
        <v>498</v>
      </c>
      <c r="T16" s="4" t="s">
        <v>497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4" t="s">
        <v>490</v>
      </c>
      <c r="AS16" s="4" t="s">
        <v>490</v>
      </c>
      <c r="AT16" s="1"/>
      <c r="AU16" s="4" t="s">
        <v>9</v>
      </c>
      <c r="AV16" s="1">
        <v>10</v>
      </c>
    </row>
    <row r="17" spans="1:48" ht="30" customHeight="1">
      <c r="A17" s="7" t="s">
        <v>307</v>
      </c>
      <c r="B17" s="7" t="s">
        <v>422</v>
      </c>
      <c r="C17" s="7" t="s">
        <v>501</v>
      </c>
      <c r="D17" s="8">
        <v>192</v>
      </c>
      <c r="E17" s="9"/>
      <c r="F17" s="9">
        <f t="shared" si="1"/>
        <v>0</v>
      </c>
      <c r="G17" s="9"/>
      <c r="H17" s="9">
        <f t="shared" si="2"/>
        <v>0</v>
      </c>
      <c r="I17" s="9"/>
      <c r="J17" s="9">
        <f t="shared" si="3"/>
        <v>0</v>
      </c>
      <c r="K17" s="9">
        <f t="shared" si="4"/>
        <v>0</v>
      </c>
      <c r="L17" s="9">
        <f t="shared" si="4"/>
        <v>0</v>
      </c>
      <c r="M17" s="7"/>
      <c r="N17" s="4" t="s">
        <v>205</v>
      </c>
      <c r="O17" s="4" t="s">
        <v>490</v>
      </c>
      <c r="P17" s="4" t="s">
        <v>490</v>
      </c>
      <c r="Q17" s="4" t="s">
        <v>311</v>
      </c>
      <c r="R17" s="4" t="s">
        <v>498</v>
      </c>
      <c r="S17" s="4" t="s">
        <v>498</v>
      </c>
      <c r="T17" s="4" t="s">
        <v>497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4" t="s">
        <v>490</v>
      </c>
      <c r="AS17" s="4" t="s">
        <v>490</v>
      </c>
      <c r="AT17" s="1"/>
      <c r="AU17" s="4" t="s">
        <v>10</v>
      </c>
      <c r="AV17" s="1">
        <v>11</v>
      </c>
    </row>
    <row r="18" spans="1:48" ht="30" customHeight="1">
      <c r="A18" s="7" t="s">
        <v>423</v>
      </c>
      <c r="B18" s="7" t="s">
        <v>310</v>
      </c>
      <c r="C18" s="7" t="s">
        <v>499</v>
      </c>
      <c r="D18" s="8">
        <v>0.183</v>
      </c>
      <c r="E18" s="9"/>
      <c r="F18" s="9">
        <f t="shared" si="1"/>
        <v>0</v>
      </c>
      <c r="G18" s="9"/>
      <c r="H18" s="9">
        <f t="shared" si="2"/>
        <v>0</v>
      </c>
      <c r="I18" s="9"/>
      <c r="J18" s="9">
        <f t="shared" si="3"/>
        <v>0</v>
      </c>
      <c r="K18" s="9">
        <f t="shared" si="4"/>
        <v>0</v>
      </c>
      <c r="L18" s="9">
        <f t="shared" si="4"/>
        <v>0</v>
      </c>
      <c r="M18" s="7"/>
      <c r="N18" s="4" t="s">
        <v>149</v>
      </c>
      <c r="O18" s="4" t="s">
        <v>490</v>
      </c>
      <c r="P18" s="4" t="s">
        <v>490</v>
      </c>
      <c r="Q18" s="4" t="s">
        <v>311</v>
      </c>
      <c r="R18" s="4" t="s">
        <v>497</v>
      </c>
      <c r="S18" s="4" t="s">
        <v>498</v>
      </c>
      <c r="T18" s="4" t="s">
        <v>498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4" t="s">
        <v>490</v>
      </c>
      <c r="AS18" s="4" t="s">
        <v>490</v>
      </c>
      <c r="AT18" s="1"/>
      <c r="AU18" s="4" t="s">
        <v>6</v>
      </c>
      <c r="AV18" s="1">
        <v>12</v>
      </c>
    </row>
    <row r="19" spans="1:48" ht="30" customHeight="1">
      <c r="A19" s="7" t="s">
        <v>104</v>
      </c>
      <c r="B19" s="7" t="s">
        <v>310</v>
      </c>
      <c r="C19" s="7" t="s">
        <v>499</v>
      </c>
      <c r="D19" s="8">
        <v>2.0379999999999998</v>
      </c>
      <c r="E19" s="9"/>
      <c r="F19" s="9">
        <f t="shared" si="1"/>
        <v>0</v>
      </c>
      <c r="G19" s="9"/>
      <c r="H19" s="9">
        <f t="shared" si="2"/>
        <v>0</v>
      </c>
      <c r="I19" s="9"/>
      <c r="J19" s="9">
        <f t="shared" si="3"/>
        <v>0</v>
      </c>
      <c r="K19" s="9">
        <f t="shared" si="4"/>
        <v>0</v>
      </c>
      <c r="L19" s="9">
        <f t="shared" si="4"/>
        <v>0</v>
      </c>
      <c r="M19" s="7"/>
      <c r="N19" s="4" t="s">
        <v>150</v>
      </c>
      <c r="O19" s="4" t="s">
        <v>490</v>
      </c>
      <c r="P19" s="4" t="s">
        <v>490</v>
      </c>
      <c r="Q19" s="4" t="s">
        <v>311</v>
      </c>
      <c r="R19" s="4" t="s">
        <v>497</v>
      </c>
      <c r="S19" s="4" t="s">
        <v>498</v>
      </c>
      <c r="T19" s="4" t="s">
        <v>498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4" t="s">
        <v>490</v>
      </c>
      <c r="AS19" s="4" t="s">
        <v>490</v>
      </c>
      <c r="AT19" s="1"/>
      <c r="AU19" s="4" t="s">
        <v>7</v>
      </c>
      <c r="AV19" s="1">
        <v>13</v>
      </c>
    </row>
    <row r="20" spans="1:48" ht="30" customHeight="1">
      <c r="A20" s="7" t="s">
        <v>314</v>
      </c>
      <c r="B20" s="7" t="s">
        <v>305</v>
      </c>
      <c r="C20" s="7" t="s">
        <v>499</v>
      </c>
      <c r="D20" s="8">
        <v>2.2909999999999999</v>
      </c>
      <c r="E20" s="9"/>
      <c r="F20" s="9">
        <f t="shared" si="1"/>
        <v>0</v>
      </c>
      <c r="G20" s="9"/>
      <c r="H20" s="9">
        <f t="shared" si="2"/>
        <v>0</v>
      </c>
      <c r="I20" s="9"/>
      <c r="J20" s="9">
        <f t="shared" si="3"/>
        <v>0</v>
      </c>
      <c r="K20" s="9">
        <f t="shared" si="4"/>
        <v>0</v>
      </c>
      <c r="L20" s="9">
        <f t="shared" si="4"/>
        <v>0</v>
      </c>
      <c r="M20" s="7"/>
      <c r="N20" s="4" t="s">
        <v>148</v>
      </c>
      <c r="O20" s="4" t="s">
        <v>490</v>
      </c>
      <c r="P20" s="4" t="s">
        <v>490</v>
      </c>
      <c r="Q20" s="4" t="s">
        <v>311</v>
      </c>
      <c r="R20" s="4" t="s">
        <v>497</v>
      </c>
      <c r="S20" s="4" t="s">
        <v>498</v>
      </c>
      <c r="T20" s="4" t="s">
        <v>498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4" t="s">
        <v>490</v>
      </c>
      <c r="AS20" s="4" t="s">
        <v>490</v>
      </c>
      <c r="AT20" s="1"/>
      <c r="AU20" s="4" t="s">
        <v>1</v>
      </c>
      <c r="AV20" s="1">
        <v>14</v>
      </c>
    </row>
    <row r="21" spans="1:48" ht="30" customHeight="1">
      <c r="A21" s="7" t="s">
        <v>424</v>
      </c>
      <c r="B21" s="7" t="s">
        <v>315</v>
      </c>
      <c r="C21" s="7" t="s">
        <v>468</v>
      </c>
      <c r="D21" s="8">
        <v>3</v>
      </c>
      <c r="E21" s="9"/>
      <c r="F21" s="9">
        <f t="shared" si="1"/>
        <v>0</v>
      </c>
      <c r="G21" s="9"/>
      <c r="H21" s="9">
        <f t="shared" si="2"/>
        <v>0</v>
      </c>
      <c r="I21" s="9"/>
      <c r="J21" s="9">
        <f t="shared" si="3"/>
        <v>0</v>
      </c>
      <c r="K21" s="9">
        <f t="shared" si="4"/>
        <v>0</v>
      </c>
      <c r="L21" s="9">
        <f t="shared" si="4"/>
        <v>0</v>
      </c>
      <c r="M21" s="7"/>
      <c r="N21" s="4" t="s">
        <v>151</v>
      </c>
      <c r="O21" s="4" t="s">
        <v>490</v>
      </c>
      <c r="P21" s="4" t="s">
        <v>490</v>
      </c>
      <c r="Q21" s="4" t="s">
        <v>311</v>
      </c>
      <c r="R21" s="4" t="s">
        <v>497</v>
      </c>
      <c r="S21" s="4" t="s">
        <v>498</v>
      </c>
      <c r="T21" s="4" t="s">
        <v>498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4" t="s">
        <v>490</v>
      </c>
      <c r="AS21" s="4" t="s">
        <v>490</v>
      </c>
      <c r="AT21" s="1"/>
      <c r="AU21" s="4" t="s">
        <v>0</v>
      </c>
      <c r="AV21" s="1">
        <v>15</v>
      </c>
    </row>
    <row r="22" spans="1:48" ht="30" customHeight="1">
      <c r="A22" s="8" t="s">
        <v>103</v>
      </c>
      <c r="B22" s="8"/>
      <c r="C22" s="8"/>
      <c r="D22" s="8"/>
      <c r="E22" s="8"/>
      <c r="F22" s="9">
        <f>SUM(F16:F21)</f>
        <v>0</v>
      </c>
      <c r="G22" s="8"/>
      <c r="H22" s="9">
        <f>SUM(H16:H21)</f>
        <v>0</v>
      </c>
      <c r="I22" s="8"/>
      <c r="J22" s="9">
        <f>SUM(J16:J21)</f>
        <v>0</v>
      </c>
      <c r="K22" s="8"/>
      <c r="L22" s="9">
        <f>SUM(L16:L21)</f>
        <v>0</v>
      </c>
      <c r="M22" s="8"/>
      <c r="N22" t="s">
        <v>304</v>
      </c>
    </row>
    <row r="23" spans="1:48" ht="30" customHeight="1">
      <c r="A23" s="79"/>
      <c r="B23" s="79"/>
      <c r="C23" s="79"/>
      <c r="D23" s="79"/>
      <c r="E23" s="79"/>
      <c r="F23" s="9"/>
      <c r="G23" s="79"/>
      <c r="H23" s="9"/>
      <c r="I23" s="79"/>
      <c r="J23" s="9"/>
      <c r="K23" s="79"/>
      <c r="L23" s="9"/>
      <c r="M23" s="79"/>
    </row>
    <row r="24" spans="1:48" ht="30" customHeight="1">
      <c r="A24" s="80" t="s">
        <v>106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1"/>
      <c r="O24" s="1"/>
      <c r="P24" s="1"/>
      <c r="Q24" s="4" t="s">
        <v>313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1:48" ht="30" customHeight="1">
      <c r="A25" s="7" t="s">
        <v>116</v>
      </c>
      <c r="B25" s="7" t="s">
        <v>403</v>
      </c>
      <c r="C25" s="7" t="s">
        <v>494</v>
      </c>
      <c r="D25" s="8">
        <v>3</v>
      </c>
      <c r="E25" s="9"/>
      <c r="F25" s="9">
        <f>TRUNC(E25*D25,0)</f>
        <v>0</v>
      </c>
      <c r="G25" s="9"/>
      <c r="H25" s="9">
        <f>TRUNC(G25*D25,0)</f>
        <v>0</v>
      </c>
      <c r="I25" s="9"/>
      <c r="J25" s="9">
        <f>TRUNC(I25*D25,0)</f>
        <v>0</v>
      </c>
      <c r="K25" s="9">
        <f>TRUNC(E25+G25+I25,0)</f>
        <v>0</v>
      </c>
      <c r="L25" s="9">
        <f>TRUNC(F25+H25+J25,0)</f>
        <v>0</v>
      </c>
      <c r="M25" s="7"/>
      <c r="N25" s="4" t="s">
        <v>153</v>
      </c>
      <c r="O25" s="4" t="s">
        <v>490</v>
      </c>
      <c r="P25" s="4" t="s">
        <v>490</v>
      </c>
      <c r="Q25" s="4" t="s">
        <v>313</v>
      </c>
      <c r="R25" s="4" t="s">
        <v>497</v>
      </c>
      <c r="S25" s="4" t="s">
        <v>498</v>
      </c>
      <c r="T25" s="4" t="s">
        <v>498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4" t="s">
        <v>490</v>
      </c>
      <c r="AS25" s="4" t="s">
        <v>490</v>
      </c>
      <c r="AT25" s="1"/>
      <c r="AU25" s="4" t="s">
        <v>233</v>
      </c>
      <c r="AV25" s="1">
        <v>17</v>
      </c>
    </row>
    <row r="26" spans="1:48" ht="30" customHeight="1">
      <c r="A26" s="7" t="s">
        <v>99</v>
      </c>
      <c r="B26" s="7" t="s">
        <v>26</v>
      </c>
      <c r="C26" s="7" t="s">
        <v>468</v>
      </c>
      <c r="D26" s="8">
        <v>3</v>
      </c>
      <c r="E26" s="9"/>
      <c r="F26" s="9">
        <f>TRUNC(E26*D26,0)</f>
        <v>0</v>
      </c>
      <c r="G26" s="9"/>
      <c r="H26" s="9">
        <f>TRUNC(G26*D26,0)</f>
        <v>0</v>
      </c>
      <c r="I26" s="9"/>
      <c r="J26" s="9">
        <f>TRUNC(I26*D26,0)</f>
        <v>0</v>
      </c>
      <c r="K26" s="9">
        <f>TRUNC(E26+G26+I26,0)</f>
        <v>0</v>
      </c>
      <c r="L26" s="9">
        <f>TRUNC(F26+H26+J26,0)</f>
        <v>0</v>
      </c>
      <c r="M26" s="7"/>
      <c r="N26" s="4" t="s">
        <v>154</v>
      </c>
      <c r="O26" s="4" t="s">
        <v>490</v>
      </c>
      <c r="P26" s="4" t="s">
        <v>490</v>
      </c>
      <c r="Q26" s="4" t="s">
        <v>313</v>
      </c>
      <c r="R26" s="4" t="s">
        <v>497</v>
      </c>
      <c r="S26" s="4" t="s">
        <v>498</v>
      </c>
      <c r="T26" s="4" t="s">
        <v>498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4" t="s">
        <v>490</v>
      </c>
      <c r="AS26" s="4" t="s">
        <v>490</v>
      </c>
      <c r="AT26" s="1"/>
      <c r="AU26" s="4" t="s">
        <v>232</v>
      </c>
      <c r="AV26" s="1">
        <v>18</v>
      </c>
    </row>
    <row r="27" spans="1:48" ht="30" customHeight="1">
      <c r="A27" s="8" t="s">
        <v>103</v>
      </c>
      <c r="B27" s="8"/>
      <c r="C27" s="8"/>
      <c r="D27" s="8"/>
      <c r="E27" s="8"/>
      <c r="F27" s="9">
        <f>SUM(F25:F26)</f>
        <v>0</v>
      </c>
      <c r="G27" s="8"/>
      <c r="H27" s="9">
        <f>SUM(H25:H26)</f>
        <v>0</v>
      </c>
      <c r="I27" s="8"/>
      <c r="J27" s="9">
        <f>SUM(J25:J26)</f>
        <v>0</v>
      </c>
      <c r="K27" s="8"/>
      <c r="L27" s="9">
        <f>SUM(L25:L26)</f>
        <v>0</v>
      </c>
      <c r="M27" s="8"/>
      <c r="N27" t="s">
        <v>304</v>
      </c>
    </row>
    <row r="28" spans="1:48" ht="30" customHeight="1">
      <c r="A28" s="79"/>
      <c r="B28" s="79"/>
      <c r="C28" s="79"/>
      <c r="D28" s="79"/>
      <c r="E28" s="79"/>
      <c r="F28" s="9"/>
      <c r="G28" s="79"/>
      <c r="H28" s="9"/>
      <c r="I28" s="79"/>
      <c r="J28" s="9"/>
      <c r="K28" s="79"/>
      <c r="L28" s="9"/>
      <c r="M28" s="79"/>
    </row>
    <row r="29" spans="1:48" ht="30" customHeight="1">
      <c r="A29" s="80" t="s">
        <v>109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1"/>
      <c r="O29" s="1"/>
      <c r="P29" s="1"/>
      <c r="Q29" s="4" t="s">
        <v>316</v>
      </c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</row>
    <row r="30" spans="1:48" ht="30" customHeight="1">
      <c r="A30" s="7" t="s">
        <v>425</v>
      </c>
      <c r="B30" s="7" t="s">
        <v>317</v>
      </c>
      <c r="C30" s="7" t="s">
        <v>494</v>
      </c>
      <c r="D30" s="8">
        <v>19</v>
      </c>
      <c r="E30" s="9"/>
      <c r="F30" s="9">
        <f>TRUNC(E30*D30,0)</f>
        <v>0</v>
      </c>
      <c r="G30" s="9"/>
      <c r="H30" s="9">
        <f>TRUNC(G30*D30,0)</f>
        <v>0</v>
      </c>
      <c r="I30" s="9"/>
      <c r="J30" s="9">
        <f>TRUNC(I30*D30,0)</f>
        <v>0</v>
      </c>
      <c r="K30" s="9">
        <f t="shared" ref="K30:L32" si="5">TRUNC(E30+G30+I30,0)</f>
        <v>0</v>
      </c>
      <c r="L30" s="9">
        <f t="shared" si="5"/>
        <v>0</v>
      </c>
      <c r="M30" s="7"/>
      <c r="N30" s="4" t="s">
        <v>155</v>
      </c>
      <c r="O30" s="4" t="s">
        <v>490</v>
      </c>
      <c r="P30" s="4" t="s">
        <v>490</v>
      </c>
      <c r="Q30" s="4" t="s">
        <v>316</v>
      </c>
      <c r="R30" s="4" t="s">
        <v>497</v>
      </c>
      <c r="S30" s="4" t="s">
        <v>498</v>
      </c>
      <c r="T30" s="4" t="s">
        <v>498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4" t="s">
        <v>490</v>
      </c>
      <c r="AS30" s="4" t="s">
        <v>490</v>
      </c>
      <c r="AT30" s="1"/>
      <c r="AU30" s="4" t="s">
        <v>231</v>
      </c>
      <c r="AV30" s="1">
        <v>81</v>
      </c>
    </row>
    <row r="31" spans="1:48" ht="30" customHeight="1">
      <c r="A31" s="7" t="s">
        <v>425</v>
      </c>
      <c r="B31" s="7" t="s">
        <v>118</v>
      </c>
      <c r="C31" s="7" t="s">
        <v>494</v>
      </c>
      <c r="D31" s="8">
        <v>11</v>
      </c>
      <c r="E31" s="9"/>
      <c r="F31" s="9">
        <f>TRUNC(E31*D31,0)</f>
        <v>0</v>
      </c>
      <c r="G31" s="9"/>
      <c r="H31" s="9">
        <f>TRUNC(G31*D31,0)</f>
        <v>0</v>
      </c>
      <c r="I31" s="9"/>
      <c r="J31" s="9">
        <f>TRUNC(I31*D31,0)</f>
        <v>0</v>
      </c>
      <c r="K31" s="9">
        <f t="shared" si="5"/>
        <v>0</v>
      </c>
      <c r="L31" s="9">
        <f t="shared" si="5"/>
        <v>0</v>
      </c>
      <c r="M31" s="7"/>
      <c r="N31" s="4" t="s">
        <v>152</v>
      </c>
      <c r="O31" s="4" t="s">
        <v>490</v>
      </c>
      <c r="P31" s="4" t="s">
        <v>490</v>
      </c>
      <c r="Q31" s="4" t="s">
        <v>316</v>
      </c>
      <c r="R31" s="4" t="s">
        <v>497</v>
      </c>
      <c r="S31" s="4" t="s">
        <v>498</v>
      </c>
      <c r="T31" s="4" t="s">
        <v>498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4" t="s">
        <v>490</v>
      </c>
      <c r="AS31" s="4" t="s">
        <v>490</v>
      </c>
      <c r="AT31" s="1"/>
      <c r="AU31" s="4" t="s">
        <v>230</v>
      </c>
      <c r="AV31" s="1">
        <v>22</v>
      </c>
    </row>
    <row r="32" spans="1:48" ht="30" customHeight="1">
      <c r="A32" s="7" t="s">
        <v>318</v>
      </c>
      <c r="B32" s="7" t="s">
        <v>404</v>
      </c>
      <c r="C32" s="7" t="s">
        <v>468</v>
      </c>
      <c r="D32" s="8">
        <v>10</v>
      </c>
      <c r="E32" s="9"/>
      <c r="F32" s="9">
        <f>TRUNC(E32*D32,0)</f>
        <v>0</v>
      </c>
      <c r="G32" s="9"/>
      <c r="H32" s="9">
        <f>TRUNC(G32*D32,0)</f>
        <v>0</v>
      </c>
      <c r="I32" s="9"/>
      <c r="J32" s="9">
        <f>TRUNC(I32*D32,0)</f>
        <v>0</v>
      </c>
      <c r="K32" s="9">
        <f t="shared" si="5"/>
        <v>0</v>
      </c>
      <c r="L32" s="9">
        <f t="shared" si="5"/>
        <v>0</v>
      </c>
      <c r="M32" s="7"/>
      <c r="N32" s="4" t="s">
        <v>157</v>
      </c>
      <c r="O32" s="4" t="s">
        <v>490</v>
      </c>
      <c r="P32" s="4" t="s">
        <v>490</v>
      </c>
      <c r="Q32" s="4" t="s">
        <v>316</v>
      </c>
      <c r="R32" s="4" t="s">
        <v>497</v>
      </c>
      <c r="S32" s="4" t="s">
        <v>498</v>
      </c>
      <c r="T32" s="4" t="s">
        <v>498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4" t="s">
        <v>490</v>
      </c>
      <c r="AS32" s="4" t="s">
        <v>490</v>
      </c>
      <c r="AT32" s="1"/>
      <c r="AU32" s="4" t="s">
        <v>229</v>
      </c>
      <c r="AV32" s="1">
        <v>23</v>
      </c>
    </row>
    <row r="33" spans="1:48" ht="30" customHeight="1">
      <c r="A33" s="8" t="s">
        <v>103</v>
      </c>
      <c r="B33" s="8"/>
      <c r="C33" s="8"/>
      <c r="D33" s="8"/>
      <c r="E33" s="8"/>
      <c r="F33" s="9">
        <f>SUM(F30:F32)</f>
        <v>0</v>
      </c>
      <c r="G33" s="8"/>
      <c r="H33" s="9">
        <f>SUM(H30:H32)</f>
        <v>0</v>
      </c>
      <c r="I33" s="8"/>
      <c r="J33" s="9">
        <f>SUM(J30:J32)</f>
        <v>0</v>
      </c>
      <c r="K33" s="8"/>
      <c r="L33" s="9">
        <f>SUM(L30:L32)</f>
        <v>0</v>
      </c>
      <c r="M33" s="8"/>
      <c r="N33" t="s">
        <v>304</v>
      </c>
    </row>
    <row r="34" spans="1:48" ht="30" customHeight="1">
      <c r="A34" s="79"/>
      <c r="B34" s="79"/>
      <c r="C34" s="79"/>
      <c r="D34" s="79"/>
      <c r="E34" s="79"/>
      <c r="F34" s="9"/>
      <c r="G34" s="79"/>
      <c r="H34" s="9"/>
      <c r="I34" s="79"/>
      <c r="J34" s="9"/>
      <c r="K34" s="79"/>
      <c r="L34" s="9"/>
      <c r="M34" s="79"/>
    </row>
    <row r="35" spans="1:48" ht="30" customHeight="1">
      <c r="A35" s="80" t="s">
        <v>108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1"/>
      <c r="O35" s="1"/>
      <c r="P35" s="1"/>
      <c r="Q35" s="4" t="s">
        <v>321</v>
      </c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 spans="1:48" ht="30" customHeight="1">
      <c r="A36" s="7" t="s">
        <v>320</v>
      </c>
      <c r="B36" s="7" t="s">
        <v>319</v>
      </c>
      <c r="C36" s="7" t="s">
        <v>494</v>
      </c>
      <c r="D36" s="8">
        <v>28</v>
      </c>
      <c r="E36" s="9"/>
      <c r="F36" s="9">
        <f>TRUNC(E36*D36,0)</f>
        <v>0</v>
      </c>
      <c r="G36" s="9"/>
      <c r="H36" s="9">
        <f>TRUNC(G36*D36,0)</f>
        <v>0</v>
      </c>
      <c r="I36" s="9"/>
      <c r="J36" s="9">
        <f>TRUNC(I36*D36,0)</f>
        <v>0</v>
      </c>
      <c r="K36" s="9">
        <f>TRUNC(E36+G36+I36,0)</f>
        <v>0</v>
      </c>
      <c r="L36" s="9">
        <f>TRUNC(F36+H36+J36,0)</f>
        <v>0</v>
      </c>
      <c r="M36" s="7"/>
      <c r="N36" s="4" t="s">
        <v>158</v>
      </c>
      <c r="O36" s="4" t="s">
        <v>490</v>
      </c>
      <c r="P36" s="4" t="s">
        <v>490</v>
      </c>
      <c r="Q36" s="4" t="s">
        <v>321</v>
      </c>
      <c r="R36" s="4" t="s">
        <v>497</v>
      </c>
      <c r="S36" s="4" t="s">
        <v>498</v>
      </c>
      <c r="T36" s="4" t="s">
        <v>498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4" t="s">
        <v>490</v>
      </c>
      <c r="AS36" s="4" t="s">
        <v>490</v>
      </c>
      <c r="AT36" s="1"/>
      <c r="AU36" s="4" t="s">
        <v>228</v>
      </c>
      <c r="AV36" s="1">
        <v>25</v>
      </c>
    </row>
    <row r="37" spans="1:48" ht="30" customHeight="1">
      <c r="A37" s="7" t="s">
        <v>426</v>
      </c>
      <c r="B37" s="7" t="s">
        <v>427</v>
      </c>
      <c r="C37" s="7" t="s">
        <v>468</v>
      </c>
      <c r="D37" s="8">
        <v>53</v>
      </c>
      <c r="E37" s="9"/>
      <c r="F37" s="9">
        <f>TRUNC(E37*D37,0)</f>
        <v>0</v>
      </c>
      <c r="G37" s="9"/>
      <c r="H37" s="9">
        <f>TRUNC(G37*D37,0)</f>
        <v>0</v>
      </c>
      <c r="I37" s="9"/>
      <c r="J37" s="9">
        <f>TRUNC(I37*D37,0)</f>
        <v>0</v>
      </c>
      <c r="K37" s="9">
        <f>TRUNC(E37+G37+I37,0)</f>
        <v>0</v>
      </c>
      <c r="L37" s="9">
        <f>TRUNC(F37+H37+J37,0)</f>
        <v>0</v>
      </c>
      <c r="M37" s="7"/>
      <c r="N37" s="4" t="s">
        <v>156</v>
      </c>
      <c r="O37" s="4" t="s">
        <v>490</v>
      </c>
      <c r="P37" s="4" t="s">
        <v>490</v>
      </c>
      <c r="Q37" s="4" t="s">
        <v>321</v>
      </c>
      <c r="R37" s="4" t="s">
        <v>497</v>
      </c>
      <c r="S37" s="4" t="s">
        <v>498</v>
      </c>
      <c r="T37" s="4" t="s">
        <v>498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4" t="s">
        <v>490</v>
      </c>
      <c r="AS37" s="4" t="s">
        <v>490</v>
      </c>
      <c r="AT37" s="1"/>
      <c r="AU37" s="4" t="s">
        <v>227</v>
      </c>
      <c r="AV37" s="1">
        <v>26</v>
      </c>
    </row>
    <row r="38" spans="1:48" ht="30" customHeight="1">
      <c r="A38" s="8" t="s">
        <v>103</v>
      </c>
      <c r="B38" s="8"/>
      <c r="C38" s="8"/>
      <c r="D38" s="8"/>
      <c r="E38" s="8"/>
      <c r="F38" s="9">
        <f>SUM(F36:F37)</f>
        <v>0</v>
      </c>
      <c r="G38" s="8"/>
      <c r="H38" s="9">
        <f>SUM(H36:H37)</f>
        <v>0</v>
      </c>
      <c r="I38" s="8"/>
      <c r="J38" s="9">
        <f>SUM(J36:J37)</f>
        <v>0</v>
      </c>
      <c r="K38" s="8"/>
      <c r="L38" s="9">
        <f>SUM(L36:L37)</f>
        <v>0</v>
      </c>
      <c r="M38" s="8"/>
      <c r="N38" t="s">
        <v>304</v>
      </c>
    </row>
    <row r="39" spans="1:48" ht="30" customHeight="1">
      <c r="A39" s="79"/>
      <c r="B39" s="79"/>
      <c r="C39" s="79"/>
      <c r="D39" s="79"/>
      <c r="E39" s="79"/>
      <c r="F39" s="9"/>
      <c r="G39" s="79"/>
      <c r="H39" s="9"/>
      <c r="I39" s="79"/>
      <c r="J39" s="9"/>
      <c r="K39" s="79"/>
      <c r="L39" s="9"/>
      <c r="M39" s="79"/>
    </row>
    <row r="40" spans="1:48" ht="30" customHeight="1">
      <c r="A40" s="80" t="s">
        <v>393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1"/>
      <c r="O40" s="1"/>
      <c r="P40" s="1"/>
      <c r="Q40" s="4" t="s">
        <v>312</v>
      </c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</row>
    <row r="41" spans="1:48" ht="30" customHeight="1">
      <c r="A41" s="7" t="s">
        <v>428</v>
      </c>
      <c r="B41" s="7" t="s">
        <v>429</v>
      </c>
      <c r="C41" s="7" t="s">
        <v>494</v>
      </c>
      <c r="D41" s="8">
        <v>2</v>
      </c>
      <c r="E41" s="9"/>
      <c r="F41" s="9">
        <f>TRUNC(E41*D41,0)</f>
        <v>0</v>
      </c>
      <c r="G41" s="9"/>
      <c r="H41" s="9">
        <f>TRUNC(G41*D41,0)</f>
        <v>0</v>
      </c>
      <c r="I41" s="9"/>
      <c r="J41" s="9">
        <f>TRUNC(I41*D41,0)</f>
        <v>0</v>
      </c>
      <c r="K41" s="9">
        <f t="shared" ref="K41:L45" si="6">TRUNC(E41+G41+I41,0)</f>
        <v>0</v>
      </c>
      <c r="L41" s="9">
        <f t="shared" si="6"/>
        <v>0</v>
      </c>
      <c r="M41" s="7"/>
      <c r="N41" s="4" t="s">
        <v>204</v>
      </c>
      <c r="O41" s="4" t="s">
        <v>490</v>
      </c>
      <c r="P41" s="4" t="s">
        <v>490</v>
      </c>
      <c r="Q41" s="4" t="s">
        <v>312</v>
      </c>
      <c r="R41" s="4" t="s">
        <v>498</v>
      </c>
      <c r="S41" s="4" t="s">
        <v>498</v>
      </c>
      <c r="T41" s="4" t="s">
        <v>497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4" t="s">
        <v>490</v>
      </c>
      <c r="AS41" s="4" t="s">
        <v>490</v>
      </c>
      <c r="AT41" s="1"/>
      <c r="AU41" s="4" t="s">
        <v>11</v>
      </c>
      <c r="AV41" s="1">
        <v>94</v>
      </c>
    </row>
    <row r="42" spans="1:48" ht="30" customHeight="1">
      <c r="A42" s="7" t="s">
        <v>430</v>
      </c>
      <c r="B42" s="7" t="s">
        <v>27</v>
      </c>
      <c r="C42" s="7" t="s">
        <v>494</v>
      </c>
      <c r="D42" s="8">
        <v>16</v>
      </c>
      <c r="E42" s="9"/>
      <c r="F42" s="9">
        <f>TRUNC(E42*D42,0)</f>
        <v>0</v>
      </c>
      <c r="G42" s="9"/>
      <c r="H42" s="9">
        <f>TRUNC(G42*D42,0)</f>
        <v>0</v>
      </c>
      <c r="I42" s="9"/>
      <c r="J42" s="9">
        <f>TRUNC(I42*D42,0)</f>
        <v>0</v>
      </c>
      <c r="K42" s="9">
        <f t="shared" si="6"/>
        <v>0</v>
      </c>
      <c r="L42" s="9">
        <f t="shared" si="6"/>
        <v>0</v>
      </c>
      <c r="M42" s="7"/>
      <c r="N42" s="4" t="s">
        <v>160</v>
      </c>
      <c r="O42" s="4" t="s">
        <v>490</v>
      </c>
      <c r="P42" s="4" t="s">
        <v>490</v>
      </c>
      <c r="Q42" s="4" t="s">
        <v>312</v>
      </c>
      <c r="R42" s="4" t="s">
        <v>497</v>
      </c>
      <c r="S42" s="4" t="s">
        <v>498</v>
      </c>
      <c r="T42" s="4" t="s">
        <v>498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4" t="s">
        <v>490</v>
      </c>
      <c r="AS42" s="4" t="s">
        <v>490</v>
      </c>
      <c r="AT42" s="1"/>
      <c r="AU42" s="4" t="s">
        <v>226</v>
      </c>
      <c r="AV42" s="1">
        <v>92</v>
      </c>
    </row>
    <row r="43" spans="1:48" ht="30" customHeight="1">
      <c r="A43" s="7" t="s">
        <v>100</v>
      </c>
      <c r="B43" s="7" t="s">
        <v>124</v>
      </c>
      <c r="C43" s="7" t="s">
        <v>468</v>
      </c>
      <c r="D43" s="8">
        <v>1</v>
      </c>
      <c r="E43" s="9"/>
      <c r="F43" s="9">
        <f>TRUNC(E43*D43,0)</f>
        <v>0</v>
      </c>
      <c r="G43" s="9"/>
      <c r="H43" s="9">
        <f>TRUNC(G43*D43,0)</f>
        <v>0</v>
      </c>
      <c r="I43" s="9"/>
      <c r="J43" s="9">
        <f>TRUNC(I43*D43,0)</f>
        <v>0</v>
      </c>
      <c r="K43" s="9">
        <f t="shared" si="6"/>
        <v>0</v>
      </c>
      <c r="L43" s="9">
        <f t="shared" si="6"/>
        <v>0</v>
      </c>
      <c r="M43" s="7"/>
      <c r="N43" s="4" t="s">
        <v>161</v>
      </c>
      <c r="O43" s="4" t="s">
        <v>490</v>
      </c>
      <c r="P43" s="4" t="s">
        <v>490</v>
      </c>
      <c r="Q43" s="4" t="s">
        <v>312</v>
      </c>
      <c r="R43" s="4" t="s">
        <v>497</v>
      </c>
      <c r="S43" s="4" t="s">
        <v>498</v>
      </c>
      <c r="T43" s="4" t="s">
        <v>498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4" t="s">
        <v>490</v>
      </c>
      <c r="AS43" s="4" t="s">
        <v>490</v>
      </c>
      <c r="AT43" s="1"/>
      <c r="AU43" s="4" t="s">
        <v>225</v>
      </c>
      <c r="AV43" s="1">
        <v>93</v>
      </c>
    </row>
    <row r="44" spans="1:48" ht="30" customHeight="1">
      <c r="A44" s="7" t="s">
        <v>431</v>
      </c>
      <c r="B44" s="7" t="s">
        <v>432</v>
      </c>
      <c r="C44" s="7" t="s">
        <v>475</v>
      </c>
      <c r="D44" s="8">
        <v>1</v>
      </c>
      <c r="E44" s="9"/>
      <c r="F44" s="9">
        <f>TRUNC(E44*D44,0)</f>
        <v>0</v>
      </c>
      <c r="G44" s="9"/>
      <c r="H44" s="9">
        <f>TRUNC(G44*D44,0)</f>
        <v>0</v>
      </c>
      <c r="I44" s="9"/>
      <c r="J44" s="9">
        <f>TRUNC(I44*D44,0)</f>
        <v>0</v>
      </c>
      <c r="K44" s="9">
        <f t="shared" si="6"/>
        <v>0</v>
      </c>
      <c r="L44" s="9">
        <f t="shared" si="6"/>
        <v>0</v>
      </c>
      <c r="M44" s="7"/>
      <c r="N44" s="4" t="s">
        <v>159</v>
      </c>
      <c r="O44" s="4" t="s">
        <v>490</v>
      </c>
      <c r="P44" s="4" t="s">
        <v>490</v>
      </c>
      <c r="Q44" s="4" t="s">
        <v>312</v>
      </c>
      <c r="R44" s="4" t="s">
        <v>497</v>
      </c>
      <c r="S44" s="4" t="s">
        <v>498</v>
      </c>
      <c r="T44" s="4" t="s">
        <v>498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4" t="s">
        <v>490</v>
      </c>
      <c r="AS44" s="4" t="s">
        <v>490</v>
      </c>
      <c r="AT44" s="1"/>
      <c r="AU44" s="4" t="s">
        <v>224</v>
      </c>
      <c r="AV44" s="1">
        <v>83</v>
      </c>
    </row>
    <row r="45" spans="1:48" ht="30" customHeight="1">
      <c r="A45" s="7" t="s">
        <v>435</v>
      </c>
      <c r="B45" s="7" t="s">
        <v>433</v>
      </c>
      <c r="C45" s="7" t="s">
        <v>468</v>
      </c>
      <c r="D45" s="8">
        <v>19</v>
      </c>
      <c r="E45" s="9"/>
      <c r="F45" s="9">
        <f>TRUNC(E45*D45,0)</f>
        <v>0</v>
      </c>
      <c r="G45" s="9"/>
      <c r="H45" s="9">
        <f>TRUNC(G45*D45,0)</f>
        <v>0</v>
      </c>
      <c r="I45" s="9"/>
      <c r="J45" s="9">
        <f>TRUNC(I45*D45,0)</f>
        <v>0</v>
      </c>
      <c r="K45" s="9">
        <f t="shared" si="6"/>
        <v>0</v>
      </c>
      <c r="L45" s="9">
        <f t="shared" si="6"/>
        <v>0</v>
      </c>
      <c r="M45" s="7"/>
      <c r="N45" s="4" t="s">
        <v>162</v>
      </c>
      <c r="O45" s="4" t="s">
        <v>490</v>
      </c>
      <c r="P45" s="4" t="s">
        <v>490</v>
      </c>
      <c r="Q45" s="4" t="s">
        <v>312</v>
      </c>
      <c r="R45" s="4" t="s">
        <v>497</v>
      </c>
      <c r="S45" s="4" t="s">
        <v>498</v>
      </c>
      <c r="T45" s="4" t="s">
        <v>498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4" t="s">
        <v>490</v>
      </c>
      <c r="AS45" s="4" t="s">
        <v>490</v>
      </c>
      <c r="AT45" s="1"/>
      <c r="AU45" s="4" t="s">
        <v>223</v>
      </c>
      <c r="AV45" s="1">
        <v>82</v>
      </c>
    </row>
    <row r="46" spans="1:48" ht="30" customHeight="1">
      <c r="A46" s="8" t="s">
        <v>103</v>
      </c>
      <c r="B46" s="8"/>
      <c r="C46" s="8"/>
      <c r="D46" s="8"/>
      <c r="E46" s="8"/>
      <c r="F46" s="9">
        <f>SUM(F41:F45)</f>
        <v>0</v>
      </c>
      <c r="G46" s="8"/>
      <c r="H46" s="9">
        <f>SUM(H41:H45)</f>
        <v>0</v>
      </c>
      <c r="I46" s="8"/>
      <c r="J46" s="9">
        <f>SUM(J41:J45)</f>
        <v>0</v>
      </c>
      <c r="K46" s="8"/>
      <c r="L46" s="9">
        <f>SUM(L41:L45)</f>
        <v>0</v>
      </c>
      <c r="M46" s="8"/>
      <c r="N46" t="s">
        <v>304</v>
      </c>
    </row>
    <row r="47" spans="1:48" ht="30" customHeight="1">
      <c r="A47" s="79"/>
      <c r="B47" s="79"/>
      <c r="C47" s="79"/>
      <c r="D47" s="79"/>
      <c r="E47" s="79"/>
      <c r="F47" s="9"/>
      <c r="G47" s="79"/>
      <c r="H47" s="9"/>
      <c r="I47" s="79"/>
      <c r="J47" s="9"/>
      <c r="K47" s="79"/>
      <c r="L47" s="9"/>
      <c r="M47" s="79"/>
    </row>
    <row r="48" spans="1:48" ht="30" customHeight="1">
      <c r="A48" s="80" t="s">
        <v>394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1"/>
      <c r="O48" s="1"/>
      <c r="P48" s="1"/>
      <c r="Q48" s="4" t="s">
        <v>322</v>
      </c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1:48" ht="30" customHeight="1">
      <c r="A49" s="7" t="s">
        <v>434</v>
      </c>
      <c r="B49" s="7" t="s">
        <v>436</v>
      </c>
      <c r="C49" s="7" t="s">
        <v>468</v>
      </c>
      <c r="D49" s="8">
        <v>27</v>
      </c>
      <c r="E49" s="9"/>
      <c r="F49" s="9">
        <f>TRUNC(E49*D49,0)</f>
        <v>0</v>
      </c>
      <c r="G49" s="9"/>
      <c r="H49" s="9">
        <f>TRUNC(G49*D49,0)</f>
        <v>0</v>
      </c>
      <c r="I49" s="9"/>
      <c r="J49" s="9">
        <f>TRUNC(I49*D49,0)</f>
        <v>0</v>
      </c>
      <c r="K49" s="9">
        <f>TRUNC(E49+G49+I49,0)</f>
        <v>0</v>
      </c>
      <c r="L49" s="9">
        <f>TRUNC(F49+H49+J49,0)</f>
        <v>0</v>
      </c>
      <c r="M49" s="7"/>
      <c r="N49" s="4" t="s">
        <v>164</v>
      </c>
      <c r="O49" s="4" t="s">
        <v>490</v>
      </c>
      <c r="P49" s="4" t="s">
        <v>490</v>
      </c>
      <c r="Q49" s="4" t="s">
        <v>322</v>
      </c>
      <c r="R49" s="4" t="s">
        <v>497</v>
      </c>
      <c r="S49" s="4" t="s">
        <v>498</v>
      </c>
      <c r="T49" s="4" t="s">
        <v>498</v>
      </c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4" t="s">
        <v>490</v>
      </c>
      <c r="AS49" s="4" t="s">
        <v>490</v>
      </c>
      <c r="AT49" s="1"/>
      <c r="AU49" s="4" t="s">
        <v>222</v>
      </c>
      <c r="AV49" s="1">
        <v>86</v>
      </c>
    </row>
    <row r="50" spans="1:48" ht="30" customHeight="1">
      <c r="A50" s="8" t="s">
        <v>103</v>
      </c>
      <c r="B50" s="8"/>
      <c r="C50" s="8"/>
      <c r="D50" s="8"/>
      <c r="E50" s="8"/>
      <c r="F50" s="9">
        <f>SUM(F49:F49)</f>
        <v>0</v>
      </c>
      <c r="G50" s="8"/>
      <c r="H50" s="9">
        <f>SUM(H49:H49)</f>
        <v>0</v>
      </c>
      <c r="I50" s="8"/>
      <c r="J50" s="9">
        <f>SUM(J49:J49)</f>
        <v>0</v>
      </c>
      <c r="K50" s="8"/>
      <c r="L50" s="9">
        <f>SUM(L49:L49)</f>
        <v>0</v>
      </c>
      <c r="M50" s="8"/>
      <c r="N50" t="s">
        <v>304</v>
      </c>
    </row>
    <row r="51" spans="1:48" ht="30" customHeight="1">
      <c r="A51" s="79"/>
      <c r="B51" s="79"/>
      <c r="C51" s="79"/>
      <c r="D51" s="79"/>
      <c r="E51" s="79"/>
      <c r="F51" s="9"/>
      <c r="G51" s="79"/>
      <c r="H51" s="9"/>
      <c r="I51" s="79"/>
      <c r="J51" s="9"/>
      <c r="K51" s="79"/>
      <c r="L51" s="9"/>
      <c r="M51" s="79"/>
    </row>
    <row r="52" spans="1:48" ht="30" customHeight="1">
      <c r="A52" s="80" t="s">
        <v>107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1"/>
      <c r="O52" s="1"/>
      <c r="P52" s="1"/>
      <c r="Q52" s="4" t="s">
        <v>329</v>
      </c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 ht="30" customHeight="1">
      <c r="A53" s="7" t="s">
        <v>98</v>
      </c>
      <c r="B53" s="7" t="s">
        <v>323</v>
      </c>
      <c r="C53" s="7" t="s">
        <v>474</v>
      </c>
      <c r="D53" s="8">
        <v>1</v>
      </c>
      <c r="E53" s="9"/>
      <c r="F53" s="9">
        <f t="shared" ref="F53:F66" si="7">TRUNC(E53*D53,0)</f>
        <v>0</v>
      </c>
      <c r="G53" s="9"/>
      <c r="H53" s="9">
        <f t="shared" ref="H53:H66" si="8">TRUNC(G53*D53,0)</f>
        <v>0</v>
      </c>
      <c r="I53" s="9"/>
      <c r="J53" s="9">
        <f t="shared" ref="J53:J66" si="9">TRUNC(I53*D53,0)</f>
        <v>0</v>
      </c>
      <c r="K53" s="9">
        <f t="shared" ref="K53:K66" si="10">TRUNC(E53+G53+I53,0)</f>
        <v>0</v>
      </c>
      <c r="L53" s="9">
        <f t="shared" ref="L53:L66" si="11">TRUNC(F53+H53+J53,0)</f>
        <v>0</v>
      </c>
      <c r="M53" s="7"/>
      <c r="N53" s="4" t="s">
        <v>163</v>
      </c>
      <c r="O53" s="4" t="s">
        <v>490</v>
      </c>
      <c r="P53" s="4" t="s">
        <v>490</v>
      </c>
      <c r="Q53" s="4" t="s">
        <v>329</v>
      </c>
      <c r="R53" s="4" t="s">
        <v>498</v>
      </c>
      <c r="S53" s="4" t="s">
        <v>498</v>
      </c>
      <c r="T53" s="4" t="s">
        <v>497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4" t="s">
        <v>490</v>
      </c>
      <c r="AS53" s="4" t="s">
        <v>490</v>
      </c>
      <c r="AT53" s="1"/>
      <c r="AU53" s="4" t="s">
        <v>221</v>
      </c>
      <c r="AV53" s="1">
        <v>87</v>
      </c>
    </row>
    <row r="54" spans="1:48" ht="30" customHeight="1">
      <c r="A54" s="7" t="s">
        <v>324</v>
      </c>
      <c r="B54" s="7" t="s">
        <v>220</v>
      </c>
      <c r="C54" s="7" t="s">
        <v>473</v>
      </c>
      <c r="D54" s="8">
        <v>1</v>
      </c>
      <c r="E54" s="9"/>
      <c r="F54" s="9">
        <f t="shared" si="7"/>
        <v>0</v>
      </c>
      <c r="G54" s="9"/>
      <c r="H54" s="9">
        <f t="shared" si="8"/>
        <v>0</v>
      </c>
      <c r="I54" s="9"/>
      <c r="J54" s="9">
        <f t="shared" si="9"/>
        <v>0</v>
      </c>
      <c r="K54" s="9">
        <f t="shared" si="10"/>
        <v>0</v>
      </c>
      <c r="L54" s="9">
        <f t="shared" si="11"/>
        <v>0</v>
      </c>
      <c r="M54" s="7"/>
      <c r="N54" s="4" t="s">
        <v>196</v>
      </c>
      <c r="O54" s="4" t="s">
        <v>490</v>
      </c>
      <c r="P54" s="4" t="s">
        <v>490</v>
      </c>
      <c r="Q54" s="4" t="s">
        <v>329</v>
      </c>
      <c r="R54" s="4" t="s">
        <v>498</v>
      </c>
      <c r="S54" s="4" t="s">
        <v>498</v>
      </c>
      <c r="T54" s="4" t="s">
        <v>497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4" t="s">
        <v>490</v>
      </c>
      <c r="AS54" s="4" t="s">
        <v>490</v>
      </c>
      <c r="AT54" s="1"/>
      <c r="AU54" s="4" t="s">
        <v>12</v>
      </c>
      <c r="AV54" s="1">
        <v>88</v>
      </c>
    </row>
    <row r="55" spans="1:48" ht="30" customHeight="1">
      <c r="A55" s="7" t="s">
        <v>325</v>
      </c>
      <c r="B55" s="7" t="s">
        <v>96</v>
      </c>
      <c r="C55" s="7" t="s">
        <v>473</v>
      </c>
      <c r="D55" s="8">
        <v>2</v>
      </c>
      <c r="E55" s="9"/>
      <c r="F55" s="9">
        <f t="shared" si="7"/>
        <v>0</v>
      </c>
      <c r="G55" s="9"/>
      <c r="H55" s="9">
        <f t="shared" si="8"/>
        <v>0</v>
      </c>
      <c r="I55" s="9"/>
      <c r="J55" s="9">
        <f t="shared" si="9"/>
        <v>0</v>
      </c>
      <c r="K55" s="9">
        <f t="shared" si="10"/>
        <v>0</v>
      </c>
      <c r="L55" s="9">
        <f t="shared" si="11"/>
        <v>0</v>
      </c>
      <c r="M55" s="7"/>
      <c r="N55" s="4" t="s">
        <v>209</v>
      </c>
      <c r="O55" s="4" t="s">
        <v>490</v>
      </c>
      <c r="P55" s="4" t="s">
        <v>490</v>
      </c>
      <c r="Q55" s="4" t="s">
        <v>329</v>
      </c>
      <c r="R55" s="4" t="s">
        <v>498</v>
      </c>
      <c r="S55" s="4" t="s">
        <v>498</v>
      </c>
      <c r="T55" s="4" t="s">
        <v>497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4" t="s">
        <v>490</v>
      </c>
      <c r="AS55" s="4" t="s">
        <v>490</v>
      </c>
      <c r="AT55" s="1"/>
      <c r="AU55" s="4" t="s">
        <v>13</v>
      </c>
      <c r="AV55" s="1">
        <v>89</v>
      </c>
    </row>
    <row r="56" spans="1:48" ht="30" customHeight="1">
      <c r="A56" s="7" t="s">
        <v>326</v>
      </c>
      <c r="B56" s="7" t="s">
        <v>219</v>
      </c>
      <c r="C56" s="7" t="s">
        <v>473</v>
      </c>
      <c r="D56" s="8">
        <v>1</v>
      </c>
      <c r="E56" s="9"/>
      <c r="F56" s="9">
        <f t="shared" si="7"/>
        <v>0</v>
      </c>
      <c r="G56" s="9"/>
      <c r="H56" s="9">
        <f t="shared" si="8"/>
        <v>0</v>
      </c>
      <c r="I56" s="9"/>
      <c r="J56" s="9">
        <f t="shared" si="9"/>
        <v>0</v>
      </c>
      <c r="K56" s="9">
        <f t="shared" si="10"/>
        <v>0</v>
      </c>
      <c r="L56" s="9">
        <f t="shared" si="11"/>
        <v>0</v>
      </c>
      <c r="M56" s="7"/>
      <c r="N56" s="4" t="s">
        <v>195</v>
      </c>
      <c r="O56" s="4" t="s">
        <v>490</v>
      </c>
      <c r="P56" s="4" t="s">
        <v>490</v>
      </c>
      <c r="Q56" s="4" t="s">
        <v>329</v>
      </c>
      <c r="R56" s="4" t="s">
        <v>498</v>
      </c>
      <c r="S56" s="4" t="s">
        <v>498</v>
      </c>
      <c r="T56" s="4" t="s">
        <v>497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4" t="s">
        <v>490</v>
      </c>
      <c r="AS56" s="4" t="s">
        <v>490</v>
      </c>
      <c r="AT56" s="1"/>
      <c r="AU56" s="4" t="s">
        <v>14</v>
      </c>
      <c r="AV56" s="1">
        <v>90</v>
      </c>
    </row>
    <row r="57" spans="1:48" ht="30" customHeight="1">
      <c r="A57" s="7" t="s">
        <v>327</v>
      </c>
      <c r="B57" s="7" t="s">
        <v>405</v>
      </c>
      <c r="C57" s="7" t="s">
        <v>473</v>
      </c>
      <c r="D57" s="8">
        <v>1</v>
      </c>
      <c r="E57" s="9"/>
      <c r="F57" s="9">
        <f t="shared" si="7"/>
        <v>0</v>
      </c>
      <c r="G57" s="9"/>
      <c r="H57" s="9">
        <f t="shared" si="8"/>
        <v>0</v>
      </c>
      <c r="I57" s="9"/>
      <c r="J57" s="9">
        <f t="shared" si="9"/>
        <v>0</v>
      </c>
      <c r="K57" s="9">
        <f t="shared" si="10"/>
        <v>0</v>
      </c>
      <c r="L57" s="9">
        <f t="shared" si="11"/>
        <v>0</v>
      </c>
      <c r="M57" s="7"/>
      <c r="N57" s="4" t="s">
        <v>208</v>
      </c>
      <c r="O57" s="4" t="s">
        <v>490</v>
      </c>
      <c r="P57" s="4" t="s">
        <v>490</v>
      </c>
      <c r="Q57" s="4" t="s">
        <v>329</v>
      </c>
      <c r="R57" s="4" t="s">
        <v>498</v>
      </c>
      <c r="S57" s="4" t="s">
        <v>498</v>
      </c>
      <c r="T57" s="4" t="s">
        <v>497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4" t="s">
        <v>490</v>
      </c>
      <c r="AS57" s="4" t="s">
        <v>490</v>
      </c>
      <c r="AT57" s="1"/>
      <c r="AU57" s="4" t="s">
        <v>15</v>
      </c>
      <c r="AV57" s="1">
        <v>37</v>
      </c>
    </row>
    <row r="58" spans="1:48" ht="30" customHeight="1">
      <c r="A58" s="7" t="s">
        <v>328</v>
      </c>
      <c r="B58" s="7" t="s">
        <v>463</v>
      </c>
      <c r="C58" s="7" t="s">
        <v>472</v>
      </c>
      <c r="D58" s="8">
        <v>1</v>
      </c>
      <c r="E58" s="9"/>
      <c r="F58" s="9">
        <f t="shared" si="7"/>
        <v>0</v>
      </c>
      <c r="G58" s="9"/>
      <c r="H58" s="9">
        <f t="shared" si="8"/>
        <v>0</v>
      </c>
      <c r="I58" s="9"/>
      <c r="J58" s="9">
        <f t="shared" si="9"/>
        <v>0</v>
      </c>
      <c r="K58" s="9">
        <f t="shared" si="10"/>
        <v>0</v>
      </c>
      <c r="L58" s="9">
        <f t="shared" si="11"/>
        <v>0</v>
      </c>
      <c r="M58" s="7"/>
      <c r="N58" s="4" t="s">
        <v>193</v>
      </c>
      <c r="O58" s="4" t="s">
        <v>490</v>
      </c>
      <c r="P58" s="4" t="s">
        <v>490</v>
      </c>
      <c r="Q58" s="4" t="s">
        <v>329</v>
      </c>
      <c r="R58" s="4" t="s">
        <v>498</v>
      </c>
      <c r="S58" s="4" t="s">
        <v>498</v>
      </c>
      <c r="T58" s="4" t="s">
        <v>497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4" t="s">
        <v>490</v>
      </c>
      <c r="AS58" s="4" t="s">
        <v>490</v>
      </c>
      <c r="AT58" s="1"/>
      <c r="AU58" s="4" t="s">
        <v>16</v>
      </c>
      <c r="AV58" s="1">
        <v>38</v>
      </c>
    </row>
    <row r="59" spans="1:48" ht="30" customHeight="1">
      <c r="A59" s="7" t="s">
        <v>332</v>
      </c>
      <c r="B59" s="7" t="s">
        <v>469</v>
      </c>
      <c r="C59" s="7" t="s">
        <v>473</v>
      </c>
      <c r="D59" s="8">
        <v>1</v>
      </c>
      <c r="E59" s="9"/>
      <c r="F59" s="9">
        <f t="shared" si="7"/>
        <v>0</v>
      </c>
      <c r="G59" s="9"/>
      <c r="H59" s="9">
        <f t="shared" si="8"/>
        <v>0</v>
      </c>
      <c r="I59" s="9"/>
      <c r="J59" s="9">
        <f t="shared" si="9"/>
        <v>0</v>
      </c>
      <c r="K59" s="9">
        <f t="shared" si="10"/>
        <v>0</v>
      </c>
      <c r="L59" s="9">
        <f t="shared" si="11"/>
        <v>0</v>
      </c>
      <c r="M59" s="7"/>
      <c r="N59" s="4" t="s">
        <v>216</v>
      </c>
      <c r="O59" s="4" t="s">
        <v>490</v>
      </c>
      <c r="P59" s="4" t="s">
        <v>490</v>
      </c>
      <c r="Q59" s="4" t="s">
        <v>329</v>
      </c>
      <c r="R59" s="4" t="s">
        <v>498</v>
      </c>
      <c r="S59" s="4" t="s">
        <v>498</v>
      </c>
      <c r="T59" s="4" t="s">
        <v>497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4" t="s">
        <v>490</v>
      </c>
      <c r="AS59" s="4" t="s">
        <v>490</v>
      </c>
      <c r="AT59" s="1"/>
      <c r="AU59" s="4" t="s">
        <v>17</v>
      </c>
      <c r="AV59" s="1">
        <v>39</v>
      </c>
    </row>
    <row r="60" spans="1:48" ht="30" customHeight="1">
      <c r="A60" s="7" t="s">
        <v>330</v>
      </c>
      <c r="B60" s="7" t="s">
        <v>437</v>
      </c>
      <c r="C60" s="7" t="s">
        <v>475</v>
      </c>
      <c r="D60" s="8">
        <v>1</v>
      </c>
      <c r="E60" s="9"/>
      <c r="F60" s="9">
        <f t="shared" si="7"/>
        <v>0</v>
      </c>
      <c r="G60" s="9"/>
      <c r="H60" s="9">
        <f t="shared" si="8"/>
        <v>0</v>
      </c>
      <c r="I60" s="9"/>
      <c r="J60" s="9">
        <f t="shared" si="9"/>
        <v>0</v>
      </c>
      <c r="K60" s="9">
        <f t="shared" si="10"/>
        <v>0</v>
      </c>
      <c r="L60" s="9">
        <f t="shared" si="11"/>
        <v>0</v>
      </c>
      <c r="M60" s="7"/>
      <c r="N60" s="4" t="s">
        <v>165</v>
      </c>
      <c r="O60" s="4" t="s">
        <v>490</v>
      </c>
      <c r="P60" s="4" t="s">
        <v>490</v>
      </c>
      <c r="Q60" s="4" t="s">
        <v>329</v>
      </c>
      <c r="R60" s="4" t="s">
        <v>497</v>
      </c>
      <c r="S60" s="4" t="s">
        <v>498</v>
      </c>
      <c r="T60" s="4" t="s">
        <v>498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4" t="s">
        <v>490</v>
      </c>
      <c r="AS60" s="4" t="s">
        <v>490</v>
      </c>
      <c r="AT60" s="1"/>
      <c r="AU60" s="4" t="s">
        <v>234</v>
      </c>
      <c r="AV60" s="1">
        <v>44</v>
      </c>
    </row>
    <row r="61" spans="1:48" ht="30" customHeight="1">
      <c r="A61" s="7" t="s">
        <v>331</v>
      </c>
      <c r="B61" s="7" t="s">
        <v>335</v>
      </c>
      <c r="C61" s="7" t="s">
        <v>475</v>
      </c>
      <c r="D61" s="8">
        <v>1</v>
      </c>
      <c r="E61" s="9"/>
      <c r="F61" s="9">
        <f t="shared" si="7"/>
        <v>0</v>
      </c>
      <c r="G61" s="9"/>
      <c r="H61" s="9">
        <f t="shared" si="8"/>
        <v>0</v>
      </c>
      <c r="I61" s="9"/>
      <c r="J61" s="9">
        <f t="shared" si="9"/>
        <v>0</v>
      </c>
      <c r="K61" s="9">
        <f t="shared" si="10"/>
        <v>0</v>
      </c>
      <c r="L61" s="9">
        <f t="shared" si="11"/>
        <v>0</v>
      </c>
      <c r="M61" s="7"/>
      <c r="N61" s="4" t="s">
        <v>166</v>
      </c>
      <c r="O61" s="4" t="s">
        <v>490</v>
      </c>
      <c r="P61" s="4" t="s">
        <v>490</v>
      </c>
      <c r="Q61" s="4" t="s">
        <v>329</v>
      </c>
      <c r="R61" s="4" t="s">
        <v>497</v>
      </c>
      <c r="S61" s="4" t="s">
        <v>498</v>
      </c>
      <c r="T61" s="4" t="s">
        <v>498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4" t="s">
        <v>490</v>
      </c>
      <c r="AS61" s="4" t="s">
        <v>490</v>
      </c>
      <c r="AT61" s="1"/>
      <c r="AU61" s="4" t="s">
        <v>235</v>
      </c>
      <c r="AV61" s="1">
        <v>45</v>
      </c>
    </row>
    <row r="62" spans="1:48" ht="30" customHeight="1">
      <c r="A62" s="7" t="s">
        <v>333</v>
      </c>
      <c r="B62" s="7" t="s">
        <v>335</v>
      </c>
      <c r="C62" s="7" t="s">
        <v>475</v>
      </c>
      <c r="D62" s="8">
        <v>1</v>
      </c>
      <c r="E62" s="9"/>
      <c r="F62" s="9">
        <f t="shared" si="7"/>
        <v>0</v>
      </c>
      <c r="G62" s="9"/>
      <c r="H62" s="9">
        <f t="shared" si="8"/>
        <v>0</v>
      </c>
      <c r="I62" s="9"/>
      <c r="J62" s="9">
        <f t="shared" si="9"/>
        <v>0</v>
      </c>
      <c r="K62" s="9">
        <f t="shared" si="10"/>
        <v>0</v>
      </c>
      <c r="L62" s="9">
        <f t="shared" si="11"/>
        <v>0</v>
      </c>
      <c r="M62" s="7"/>
      <c r="N62" s="4" t="s">
        <v>167</v>
      </c>
      <c r="O62" s="4" t="s">
        <v>490</v>
      </c>
      <c r="P62" s="4" t="s">
        <v>490</v>
      </c>
      <c r="Q62" s="4" t="s">
        <v>329</v>
      </c>
      <c r="R62" s="4" t="s">
        <v>497</v>
      </c>
      <c r="S62" s="4" t="s">
        <v>498</v>
      </c>
      <c r="T62" s="4" t="s">
        <v>498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4" t="s">
        <v>490</v>
      </c>
      <c r="AS62" s="4" t="s">
        <v>490</v>
      </c>
      <c r="AT62" s="1"/>
      <c r="AU62" s="4" t="s">
        <v>236</v>
      </c>
      <c r="AV62" s="1">
        <v>46</v>
      </c>
    </row>
    <row r="63" spans="1:48" ht="30" customHeight="1">
      <c r="A63" s="7" t="s">
        <v>334</v>
      </c>
      <c r="B63" s="7" t="s">
        <v>392</v>
      </c>
      <c r="C63" s="7" t="s">
        <v>470</v>
      </c>
      <c r="D63" s="8">
        <v>1</v>
      </c>
      <c r="E63" s="9"/>
      <c r="F63" s="9">
        <f t="shared" si="7"/>
        <v>0</v>
      </c>
      <c r="G63" s="9"/>
      <c r="H63" s="9">
        <f t="shared" si="8"/>
        <v>0</v>
      </c>
      <c r="I63" s="9"/>
      <c r="J63" s="9">
        <f t="shared" si="9"/>
        <v>0</v>
      </c>
      <c r="K63" s="9">
        <f t="shared" si="10"/>
        <v>0</v>
      </c>
      <c r="L63" s="9">
        <f t="shared" si="11"/>
        <v>0</v>
      </c>
      <c r="M63" s="7"/>
      <c r="N63" s="4" t="s">
        <v>169</v>
      </c>
      <c r="O63" s="4" t="s">
        <v>490</v>
      </c>
      <c r="P63" s="4" t="s">
        <v>490</v>
      </c>
      <c r="Q63" s="4" t="s">
        <v>329</v>
      </c>
      <c r="R63" s="4" t="s">
        <v>497</v>
      </c>
      <c r="S63" s="4" t="s">
        <v>498</v>
      </c>
      <c r="T63" s="4" t="s">
        <v>498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4" t="s">
        <v>490</v>
      </c>
      <c r="AS63" s="4" t="s">
        <v>490</v>
      </c>
      <c r="AT63" s="1"/>
      <c r="AU63" s="4" t="s">
        <v>237</v>
      </c>
      <c r="AV63" s="1">
        <v>40</v>
      </c>
    </row>
    <row r="64" spans="1:48" ht="30" customHeight="1">
      <c r="A64" s="7" t="s">
        <v>97</v>
      </c>
      <c r="B64" s="7" t="s">
        <v>391</v>
      </c>
      <c r="C64" s="7" t="s">
        <v>470</v>
      </c>
      <c r="D64" s="8">
        <v>1</v>
      </c>
      <c r="E64" s="9"/>
      <c r="F64" s="9">
        <f t="shared" si="7"/>
        <v>0</v>
      </c>
      <c r="G64" s="9"/>
      <c r="H64" s="9">
        <f t="shared" si="8"/>
        <v>0</v>
      </c>
      <c r="I64" s="9"/>
      <c r="J64" s="9">
        <f t="shared" si="9"/>
        <v>0</v>
      </c>
      <c r="K64" s="9">
        <f t="shared" si="10"/>
        <v>0</v>
      </c>
      <c r="L64" s="9">
        <f t="shared" si="11"/>
        <v>0</v>
      </c>
      <c r="M64" s="7"/>
      <c r="N64" s="4" t="s">
        <v>168</v>
      </c>
      <c r="O64" s="4" t="s">
        <v>490</v>
      </c>
      <c r="P64" s="4" t="s">
        <v>490</v>
      </c>
      <c r="Q64" s="4" t="s">
        <v>329</v>
      </c>
      <c r="R64" s="4" t="s">
        <v>497</v>
      </c>
      <c r="S64" s="4" t="s">
        <v>498</v>
      </c>
      <c r="T64" s="4" t="s">
        <v>498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4" t="s">
        <v>490</v>
      </c>
      <c r="AS64" s="4" t="s">
        <v>490</v>
      </c>
      <c r="AT64" s="1"/>
      <c r="AU64" s="4" t="s">
        <v>238</v>
      </c>
      <c r="AV64" s="1">
        <v>41</v>
      </c>
    </row>
    <row r="65" spans="1:48" ht="30" customHeight="1">
      <c r="A65" s="7" t="s">
        <v>95</v>
      </c>
      <c r="B65" s="7" t="s">
        <v>390</v>
      </c>
      <c r="C65" s="7" t="s">
        <v>470</v>
      </c>
      <c r="D65" s="8">
        <v>1</v>
      </c>
      <c r="E65" s="9"/>
      <c r="F65" s="9">
        <f t="shared" si="7"/>
        <v>0</v>
      </c>
      <c r="G65" s="9"/>
      <c r="H65" s="9">
        <f t="shared" si="8"/>
        <v>0</v>
      </c>
      <c r="I65" s="9"/>
      <c r="J65" s="9">
        <f t="shared" si="9"/>
        <v>0</v>
      </c>
      <c r="K65" s="9">
        <f t="shared" si="10"/>
        <v>0</v>
      </c>
      <c r="L65" s="9">
        <f t="shared" si="11"/>
        <v>0</v>
      </c>
      <c r="M65" s="7"/>
      <c r="N65" s="4" t="s">
        <v>170</v>
      </c>
      <c r="O65" s="4" t="s">
        <v>490</v>
      </c>
      <c r="P65" s="4" t="s">
        <v>490</v>
      </c>
      <c r="Q65" s="4" t="s">
        <v>329</v>
      </c>
      <c r="R65" s="4" t="s">
        <v>497</v>
      </c>
      <c r="S65" s="4" t="s">
        <v>498</v>
      </c>
      <c r="T65" s="4" t="s">
        <v>498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4" t="s">
        <v>490</v>
      </c>
      <c r="AS65" s="4" t="s">
        <v>490</v>
      </c>
      <c r="AT65" s="1"/>
      <c r="AU65" s="4" t="s">
        <v>239</v>
      </c>
      <c r="AV65" s="1">
        <v>42</v>
      </c>
    </row>
    <row r="66" spans="1:48" ht="30" customHeight="1">
      <c r="A66" s="7" t="s">
        <v>389</v>
      </c>
      <c r="B66" s="7" t="s">
        <v>388</v>
      </c>
      <c r="C66" s="7" t="s">
        <v>470</v>
      </c>
      <c r="D66" s="8">
        <v>1</v>
      </c>
      <c r="E66" s="9"/>
      <c r="F66" s="9">
        <f t="shared" si="7"/>
        <v>0</v>
      </c>
      <c r="G66" s="9"/>
      <c r="H66" s="9">
        <f t="shared" si="8"/>
        <v>0</v>
      </c>
      <c r="I66" s="9"/>
      <c r="J66" s="9">
        <f t="shared" si="9"/>
        <v>0</v>
      </c>
      <c r="K66" s="9">
        <f t="shared" si="10"/>
        <v>0</v>
      </c>
      <c r="L66" s="9">
        <f t="shared" si="11"/>
        <v>0</v>
      </c>
      <c r="M66" s="7"/>
      <c r="N66" s="4" t="s">
        <v>172</v>
      </c>
      <c r="O66" s="4" t="s">
        <v>490</v>
      </c>
      <c r="P66" s="4" t="s">
        <v>490</v>
      </c>
      <c r="Q66" s="4" t="s">
        <v>329</v>
      </c>
      <c r="R66" s="4" t="s">
        <v>497</v>
      </c>
      <c r="S66" s="4" t="s">
        <v>498</v>
      </c>
      <c r="T66" s="4" t="s">
        <v>498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4" t="s">
        <v>490</v>
      </c>
      <c r="AS66" s="4" t="s">
        <v>490</v>
      </c>
      <c r="AT66" s="1"/>
      <c r="AU66" s="4" t="s">
        <v>240</v>
      </c>
      <c r="AV66" s="1">
        <v>43</v>
      </c>
    </row>
    <row r="67" spans="1:48" ht="30" customHeight="1">
      <c r="A67" s="8" t="s">
        <v>103</v>
      </c>
      <c r="B67" s="8"/>
      <c r="C67" s="8"/>
      <c r="D67" s="8"/>
      <c r="E67" s="8"/>
      <c r="F67" s="9">
        <f>SUM(F53:F66)</f>
        <v>0</v>
      </c>
      <c r="G67" s="8"/>
      <c r="H67" s="9">
        <f>SUM(H53:H66)</f>
        <v>0</v>
      </c>
      <c r="I67" s="8"/>
      <c r="J67" s="9">
        <f>SUM(J53:J66)</f>
        <v>0</v>
      </c>
      <c r="K67" s="8"/>
      <c r="L67" s="9">
        <f>SUM(L53:L66)</f>
        <v>0</v>
      </c>
      <c r="M67" s="8"/>
      <c r="N67" t="s">
        <v>304</v>
      </c>
    </row>
    <row r="68" spans="1:48" ht="30" customHeight="1">
      <c r="A68" s="79"/>
      <c r="B68" s="79"/>
      <c r="C68" s="79"/>
      <c r="D68" s="79"/>
      <c r="E68" s="79"/>
      <c r="F68" s="9"/>
      <c r="G68" s="79"/>
      <c r="H68" s="9"/>
      <c r="I68" s="79"/>
      <c r="J68" s="9"/>
      <c r="K68" s="79"/>
      <c r="L68" s="9"/>
      <c r="M68" s="79"/>
    </row>
    <row r="69" spans="1:48" ht="30" customHeight="1">
      <c r="A69" s="80" t="s">
        <v>94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1"/>
      <c r="O69" s="1"/>
      <c r="P69" s="1"/>
      <c r="Q69" s="4" t="s">
        <v>336</v>
      </c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 spans="1:48" ht="30" customHeight="1">
      <c r="A70" s="7" t="s">
        <v>31</v>
      </c>
      <c r="B70" s="7" t="s">
        <v>28</v>
      </c>
      <c r="C70" s="7" t="s">
        <v>472</v>
      </c>
      <c r="D70" s="8">
        <v>1</v>
      </c>
      <c r="E70" s="9"/>
      <c r="F70" s="9">
        <f>TRUNC(E70*D70,0)</f>
        <v>0</v>
      </c>
      <c r="G70" s="9"/>
      <c r="H70" s="9">
        <f>TRUNC(G70*D70,0)</f>
        <v>0</v>
      </c>
      <c r="I70" s="9"/>
      <c r="J70" s="9">
        <f>TRUNC(I70*D70,0)</f>
        <v>0</v>
      </c>
      <c r="K70" s="9">
        <f t="shared" ref="K70:L73" si="12">TRUNC(E70+G70+I70,0)</f>
        <v>0</v>
      </c>
      <c r="L70" s="9">
        <f t="shared" si="12"/>
        <v>0</v>
      </c>
      <c r="M70" s="7"/>
      <c r="N70" s="4" t="s">
        <v>214</v>
      </c>
      <c r="O70" s="4" t="s">
        <v>490</v>
      </c>
      <c r="P70" s="4" t="s">
        <v>490</v>
      </c>
      <c r="Q70" s="4" t="s">
        <v>336</v>
      </c>
      <c r="R70" s="4" t="s">
        <v>498</v>
      </c>
      <c r="S70" s="4" t="s">
        <v>498</v>
      </c>
      <c r="T70" s="4" t="s">
        <v>497</v>
      </c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4" t="s">
        <v>490</v>
      </c>
      <c r="AS70" s="4" t="s">
        <v>490</v>
      </c>
      <c r="AT70" s="1"/>
      <c r="AU70" s="4" t="s">
        <v>18</v>
      </c>
      <c r="AV70" s="1">
        <v>31</v>
      </c>
    </row>
    <row r="71" spans="1:48" ht="30" customHeight="1">
      <c r="A71" s="7" t="s">
        <v>340</v>
      </c>
      <c r="B71" s="7" t="s">
        <v>93</v>
      </c>
      <c r="C71" s="7" t="s">
        <v>494</v>
      </c>
      <c r="D71" s="8">
        <v>10</v>
      </c>
      <c r="E71" s="9"/>
      <c r="F71" s="9">
        <f>TRUNC(E71*D71,0)</f>
        <v>0</v>
      </c>
      <c r="G71" s="9"/>
      <c r="H71" s="9">
        <f>TRUNC(G71*D71,0)</f>
        <v>0</v>
      </c>
      <c r="I71" s="9"/>
      <c r="J71" s="9">
        <f>TRUNC(I71*D71,0)</f>
        <v>0</v>
      </c>
      <c r="K71" s="9">
        <f t="shared" si="12"/>
        <v>0</v>
      </c>
      <c r="L71" s="9">
        <f t="shared" si="12"/>
        <v>0</v>
      </c>
      <c r="M71" s="7"/>
      <c r="N71" s="4" t="s">
        <v>203</v>
      </c>
      <c r="O71" s="4" t="s">
        <v>490</v>
      </c>
      <c r="P71" s="4" t="s">
        <v>490</v>
      </c>
      <c r="Q71" s="4" t="s">
        <v>336</v>
      </c>
      <c r="R71" s="4" t="s">
        <v>498</v>
      </c>
      <c r="S71" s="4" t="s">
        <v>498</v>
      </c>
      <c r="T71" s="4" t="s">
        <v>497</v>
      </c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4" t="s">
        <v>490</v>
      </c>
      <c r="AS71" s="4" t="s">
        <v>490</v>
      </c>
      <c r="AT71" s="1"/>
      <c r="AU71" s="4" t="s">
        <v>19</v>
      </c>
      <c r="AV71" s="1">
        <v>34</v>
      </c>
    </row>
    <row r="72" spans="1:48" ht="30" customHeight="1">
      <c r="A72" s="7" t="s">
        <v>32</v>
      </c>
      <c r="B72" s="7" t="s">
        <v>337</v>
      </c>
      <c r="C72" s="7" t="s">
        <v>494</v>
      </c>
      <c r="D72" s="8">
        <v>10</v>
      </c>
      <c r="E72" s="9"/>
      <c r="F72" s="9">
        <f>TRUNC(E72*D72,0)</f>
        <v>0</v>
      </c>
      <c r="G72" s="9"/>
      <c r="H72" s="9">
        <f>TRUNC(G72*D72,0)</f>
        <v>0</v>
      </c>
      <c r="I72" s="9"/>
      <c r="J72" s="9">
        <f>TRUNC(I72*D72,0)</f>
        <v>0</v>
      </c>
      <c r="K72" s="9">
        <f t="shared" si="12"/>
        <v>0</v>
      </c>
      <c r="L72" s="9">
        <f t="shared" si="12"/>
        <v>0</v>
      </c>
      <c r="M72" s="7"/>
      <c r="N72" s="4" t="s">
        <v>171</v>
      </c>
      <c r="O72" s="4" t="s">
        <v>490</v>
      </c>
      <c r="P72" s="4" t="s">
        <v>490</v>
      </c>
      <c r="Q72" s="4" t="s">
        <v>336</v>
      </c>
      <c r="R72" s="4" t="s">
        <v>497</v>
      </c>
      <c r="S72" s="4" t="s">
        <v>498</v>
      </c>
      <c r="T72" s="4" t="s">
        <v>498</v>
      </c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4" t="s">
        <v>490</v>
      </c>
      <c r="AS72" s="4" t="s">
        <v>490</v>
      </c>
      <c r="AT72" s="1"/>
      <c r="AU72" s="4" t="s">
        <v>241</v>
      </c>
      <c r="AV72" s="1">
        <v>48</v>
      </c>
    </row>
    <row r="73" spans="1:48" ht="30" customHeight="1">
      <c r="A73" s="7" t="s">
        <v>33</v>
      </c>
      <c r="B73" s="7" t="s">
        <v>34</v>
      </c>
      <c r="C73" s="7" t="s">
        <v>468</v>
      </c>
      <c r="D73" s="8">
        <v>54</v>
      </c>
      <c r="E73" s="9"/>
      <c r="F73" s="9">
        <f>TRUNC(E73*D73,0)</f>
        <v>0</v>
      </c>
      <c r="G73" s="9"/>
      <c r="H73" s="9">
        <f>TRUNC(G73*D73,0)</f>
        <v>0</v>
      </c>
      <c r="I73" s="9"/>
      <c r="J73" s="9">
        <f>TRUNC(I73*D73,0)</f>
        <v>0</v>
      </c>
      <c r="K73" s="9">
        <f t="shared" si="12"/>
        <v>0</v>
      </c>
      <c r="L73" s="9">
        <f t="shared" si="12"/>
        <v>0</v>
      </c>
      <c r="M73" s="7"/>
      <c r="N73" s="4" t="s">
        <v>173</v>
      </c>
      <c r="O73" s="4" t="s">
        <v>490</v>
      </c>
      <c r="P73" s="4" t="s">
        <v>490</v>
      </c>
      <c r="Q73" s="4" t="s">
        <v>336</v>
      </c>
      <c r="R73" s="4" t="s">
        <v>497</v>
      </c>
      <c r="S73" s="4" t="s">
        <v>498</v>
      </c>
      <c r="T73" s="4" t="s">
        <v>498</v>
      </c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4" t="s">
        <v>490</v>
      </c>
      <c r="AS73" s="4" t="s">
        <v>490</v>
      </c>
      <c r="AT73" s="1"/>
      <c r="AU73" s="4" t="s">
        <v>242</v>
      </c>
      <c r="AV73" s="1">
        <v>49</v>
      </c>
    </row>
    <row r="74" spans="1:48" ht="30" customHeight="1">
      <c r="A74" s="8" t="s">
        <v>103</v>
      </c>
      <c r="B74" s="8"/>
      <c r="C74" s="8"/>
      <c r="D74" s="8"/>
      <c r="E74" s="8"/>
      <c r="F74" s="9">
        <f>SUM(F70:F73)</f>
        <v>0</v>
      </c>
      <c r="G74" s="8"/>
      <c r="H74" s="9">
        <f>SUM(H70:H73)</f>
        <v>0</v>
      </c>
      <c r="I74" s="8"/>
      <c r="J74" s="9">
        <f>SUM(J70:J73)</f>
        <v>0</v>
      </c>
      <c r="K74" s="8"/>
      <c r="L74" s="9">
        <f>SUM(L70:L73)</f>
        <v>0</v>
      </c>
      <c r="M74" s="8"/>
      <c r="N74" t="s">
        <v>304</v>
      </c>
    </row>
    <row r="75" spans="1:48" ht="30" customHeight="1">
      <c r="A75" s="79"/>
      <c r="B75" s="79"/>
      <c r="C75" s="79"/>
      <c r="D75" s="79"/>
      <c r="E75" s="79"/>
      <c r="F75" s="9"/>
      <c r="G75" s="79"/>
      <c r="H75" s="9"/>
      <c r="I75" s="79"/>
      <c r="J75" s="9"/>
      <c r="K75" s="79"/>
      <c r="L75" s="9"/>
      <c r="M75" s="79"/>
    </row>
    <row r="76" spans="1:48" ht="30" customHeight="1">
      <c r="A76" s="80" t="s">
        <v>92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1"/>
      <c r="O76" s="1"/>
      <c r="P76" s="1"/>
      <c r="Q76" s="4" t="s">
        <v>338</v>
      </c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1:48" ht="30" customHeight="1">
      <c r="A77" s="7" t="s">
        <v>91</v>
      </c>
      <c r="B77" s="7" t="s">
        <v>387</v>
      </c>
      <c r="C77" s="7" t="s">
        <v>494</v>
      </c>
      <c r="D77" s="8">
        <v>14</v>
      </c>
      <c r="E77" s="9"/>
      <c r="F77" s="9">
        <f>TRUNC(E77*D77,0)</f>
        <v>0</v>
      </c>
      <c r="G77" s="9"/>
      <c r="H77" s="9">
        <f>TRUNC(G77*D77,0)</f>
        <v>0</v>
      </c>
      <c r="I77" s="9"/>
      <c r="J77" s="9">
        <f>TRUNC(I77*D77,0)</f>
        <v>0</v>
      </c>
      <c r="K77" s="9">
        <f>TRUNC(E77+G77+I77,0)</f>
        <v>0</v>
      </c>
      <c r="L77" s="9">
        <f>TRUNC(F77+H77+J77,0)</f>
        <v>0</v>
      </c>
      <c r="M77" s="7"/>
      <c r="N77" s="4" t="s">
        <v>175</v>
      </c>
      <c r="O77" s="4" t="s">
        <v>490</v>
      </c>
      <c r="P77" s="4" t="s">
        <v>490</v>
      </c>
      <c r="Q77" s="4" t="s">
        <v>338</v>
      </c>
      <c r="R77" s="4" t="s">
        <v>497</v>
      </c>
      <c r="S77" s="4" t="s">
        <v>498</v>
      </c>
      <c r="T77" s="4" t="s">
        <v>498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4" t="s">
        <v>490</v>
      </c>
      <c r="AS77" s="4" t="s">
        <v>490</v>
      </c>
      <c r="AT77" s="1"/>
      <c r="AU77" s="4" t="s">
        <v>243</v>
      </c>
      <c r="AV77" s="1">
        <v>51</v>
      </c>
    </row>
    <row r="78" spans="1:48" ht="30" customHeight="1">
      <c r="A78" s="8" t="s">
        <v>103</v>
      </c>
      <c r="B78" s="8"/>
      <c r="C78" s="8"/>
      <c r="D78" s="8"/>
      <c r="E78" s="8"/>
      <c r="F78" s="9">
        <f>SUM(F77:F77)</f>
        <v>0</v>
      </c>
      <c r="G78" s="8"/>
      <c r="H78" s="9">
        <f>SUM(H77:H77)</f>
        <v>0</v>
      </c>
      <c r="I78" s="8"/>
      <c r="J78" s="9">
        <f>SUM(J77:J77)</f>
        <v>0</v>
      </c>
      <c r="K78" s="8"/>
      <c r="L78" s="9">
        <f>SUM(L77:L77)</f>
        <v>0</v>
      </c>
      <c r="M78" s="8"/>
      <c r="N78" t="s">
        <v>304</v>
      </c>
    </row>
    <row r="79" spans="1:48" ht="30" customHeight="1">
      <c r="A79" s="79"/>
      <c r="B79" s="79"/>
      <c r="C79" s="79"/>
      <c r="D79" s="79"/>
      <c r="E79" s="79"/>
      <c r="F79" s="9"/>
      <c r="G79" s="79"/>
      <c r="H79" s="9"/>
      <c r="I79" s="79"/>
      <c r="J79" s="9"/>
      <c r="K79" s="79"/>
      <c r="L79" s="9"/>
      <c r="M79" s="79"/>
    </row>
    <row r="80" spans="1:48" ht="30" customHeight="1">
      <c r="A80" s="80" t="s">
        <v>90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1"/>
      <c r="O80" s="1"/>
      <c r="P80" s="1"/>
      <c r="Q80" s="4" t="s">
        <v>339</v>
      </c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</row>
    <row r="81" spans="1:48" ht="30" customHeight="1">
      <c r="A81" s="7" t="s">
        <v>342</v>
      </c>
      <c r="B81" s="7" t="s">
        <v>341</v>
      </c>
      <c r="C81" s="7" t="s">
        <v>494</v>
      </c>
      <c r="D81" s="8">
        <v>37</v>
      </c>
      <c r="E81" s="9"/>
      <c r="F81" s="9">
        <f>TRUNC(E81*D81,0)</f>
        <v>0</v>
      </c>
      <c r="G81" s="9"/>
      <c r="H81" s="9">
        <f>TRUNC(G81*D81,0)</f>
        <v>0</v>
      </c>
      <c r="I81" s="9"/>
      <c r="J81" s="9">
        <f>TRUNC(I81*D81,0)</f>
        <v>0</v>
      </c>
      <c r="K81" s="9">
        <f>TRUNC(E81+G81+I81,0)</f>
        <v>0</v>
      </c>
      <c r="L81" s="9">
        <f>TRUNC(F81+H81+J81,0)</f>
        <v>0</v>
      </c>
      <c r="M81" s="7"/>
      <c r="N81" s="4" t="s">
        <v>217</v>
      </c>
      <c r="O81" s="4" t="s">
        <v>490</v>
      </c>
      <c r="P81" s="4" t="s">
        <v>490</v>
      </c>
      <c r="Q81" s="4" t="s">
        <v>339</v>
      </c>
      <c r="R81" s="4" t="s">
        <v>498</v>
      </c>
      <c r="S81" s="4" t="s">
        <v>498</v>
      </c>
      <c r="T81" s="4" t="s">
        <v>497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4" t="s">
        <v>490</v>
      </c>
      <c r="AS81" s="4" t="s">
        <v>490</v>
      </c>
      <c r="AT81" s="1"/>
      <c r="AU81" s="4" t="s">
        <v>20</v>
      </c>
      <c r="AV81" s="1">
        <v>53</v>
      </c>
    </row>
    <row r="82" spans="1:48" ht="30" customHeight="1">
      <c r="A82" s="7" t="s">
        <v>119</v>
      </c>
      <c r="B82" s="7" t="s">
        <v>176</v>
      </c>
      <c r="C82" s="7" t="s">
        <v>494</v>
      </c>
      <c r="D82" s="8">
        <v>14</v>
      </c>
      <c r="E82" s="9"/>
      <c r="F82" s="9">
        <f>TRUNC(E82*D82,0)</f>
        <v>0</v>
      </c>
      <c r="G82" s="9"/>
      <c r="H82" s="9">
        <f>TRUNC(G82*D82,0)</f>
        <v>0</v>
      </c>
      <c r="I82" s="9"/>
      <c r="J82" s="9">
        <f>TRUNC(I82*D82,0)</f>
        <v>0</v>
      </c>
      <c r="K82" s="9">
        <f>TRUNC(E82+G82+I82,0)</f>
        <v>0</v>
      </c>
      <c r="L82" s="9">
        <f>TRUNC(F82+H82+J82,0)</f>
        <v>0</v>
      </c>
      <c r="M82" s="7"/>
      <c r="N82" s="4" t="s">
        <v>174</v>
      </c>
      <c r="O82" s="4" t="s">
        <v>490</v>
      </c>
      <c r="P82" s="4" t="s">
        <v>490</v>
      </c>
      <c r="Q82" s="4" t="s">
        <v>339</v>
      </c>
      <c r="R82" s="4" t="s">
        <v>497</v>
      </c>
      <c r="S82" s="4" t="s">
        <v>498</v>
      </c>
      <c r="T82" s="4" t="s">
        <v>498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4" t="s">
        <v>490</v>
      </c>
      <c r="AS82" s="4" t="s">
        <v>490</v>
      </c>
      <c r="AT82" s="1"/>
      <c r="AU82" s="4" t="s">
        <v>244</v>
      </c>
      <c r="AV82" s="1">
        <v>54</v>
      </c>
    </row>
    <row r="83" spans="1:48" ht="30" customHeight="1">
      <c r="A83" s="8" t="s">
        <v>103</v>
      </c>
      <c r="B83" s="8"/>
      <c r="C83" s="8"/>
      <c r="D83" s="8"/>
      <c r="E83" s="8"/>
      <c r="F83" s="9">
        <f>SUM(F81:F82)</f>
        <v>0</v>
      </c>
      <c r="G83" s="8"/>
      <c r="H83" s="9">
        <f>SUM(H81:H82)</f>
        <v>0</v>
      </c>
      <c r="I83" s="8"/>
      <c r="J83" s="9">
        <f>SUM(J81:J82)</f>
        <v>0</v>
      </c>
      <c r="K83" s="8"/>
      <c r="L83" s="9">
        <f>SUM(L81:L82)</f>
        <v>0</v>
      </c>
      <c r="M83" s="8"/>
      <c r="N83" t="s">
        <v>304</v>
      </c>
    </row>
    <row r="84" spans="1:48" ht="30" customHeight="1">
      <c r="A84" s="79"/>
      <c r="B84" s="79"/>
      <c r="C84" s="79"/>
      <c r="D84" s="79"/>
      <c r="E84" s="79"/>
      <c r="F84" s="9"/>
      <c r="G84" s="79"/>
      <c r="H84" s="9"/>
      <c r="I84" s="79"/>
      <c r="J84" s="9"/>
      <c r="K84" s="79"/>
      <c r="L84" s="9"/>
      <c r="M84" s="79"/>
    </row>
    <row r="85" spans="1:48" ht="30" customHeight="1">
      <c r="A85" s="80" t="s">
        <v>76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1"/>
      <c r="O85" s="1"/>
      <c r="P85" s="1"/>
      <c r="Q85" s="4" t="s">
        <v>347</v>
      </c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</row>
    <row r="86" spans="1:48" ht="30" customHeight="1">
      <c r="A86" s="7" t="s">
        <v>120</v>
      </c>
      <c r="B86" s="7" t="s">
        <v>177</v>
      </c>
      <c r="C86" s="7" t="s">
        <v>475</v>
      </c>
      <c r="D86" s="8">
        <v>1</v>
      </c>
      <c r="E86" s="9"/>
      <c r="F86" s="9">
        <f>TRUNC(E86*D86,0)</f>
        <v>0</v>
      </c>
      <c r="G86" s="9"/>
      <c r="H86" s="9">
        <f>TRUNC(G86*D86,0)</f>
        <v>0</v>
      </c>
      <c r="I86" s="9"/>
      <c r="J86" s="9">
        <f>TRUNC(I86*D86,0)</f>
        <v>0</v>
      </c>
      <c r="K86" s="9">
        <f>TRUNC(E86+G86+I86,0)</f>
        <v>0</v>
      </c>
      <c r="L86" s="9">
        <f>TRUNC(F86+H86+J86,0)</f>
        <v>0</v>
      </c>
      <c r="M86" s="7"/>
      <c r="N86" s="4" t="s">
        <v>178</v>
      </c>
      <c r="O86" s="4" t="s">
        <v>490</v>
      </c>
      <c r="P86" s="4" t="s">
        <v>490</v>
      </c>
      <c r="Q86" s="4" t="s">
        <v>347</v>
      </c>
      <c r="R86" s="4" t="s">
        <v>497</v>
      </c>
      <c r="S86" s="4" t="s">
        <v>498</v>
      </c>
      <c r="T86" s="4" t="s">
        <v>498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4" t="s">
        <v>490</v>
      </c>
      <c r="AS86" s="4" t="s">
        <v>490</v>
      </c>
      <c r="AT86" s="1"/>
      <c r="AU86" s="4" t="s">
        <v>245</v>
      </c>
      <c r="AV86" s="1">
        <v>95</v>
      </c>
    </row>
    <row r="87" spans="1:48" ht="30" customHeight="1">
      <c r="A87" s="8" t="s">
        <v>103</v>
      </c>
      <c r="B87" s="8"/>
      <c r="C87" s="8"/>
      <c r="D87" s="8"/>
      <c r="E87" s="8"/>
      <c r="F87" s="9">
        <f>SUM(F86:F86)</f>
        <v>0</v>
      </c>
      <c r="G87" s="8"/>
      <c r="H87" s="9">
        <f>SUM(H86:H86)</f>
        <v>0</v>
      </c>
      <c r="I87" s="8"/>
      <c r="J87" s="9">
        <f>SUM(J86:J86)</f>
        <v>0</v>
      </c>
      <c r="K87" s="8"/>
      <c r="L87" s="9">
        <f>SUM(L86:L86)</f>
        <v>0</v>
      </c>
      <c r="M87" s="8"/>
      <c r="N87" t="s">
        <v>304</v>
      </c>
    </row>
    <row r="88" spans="1:48" ht="30" customHeight="1">
      <c r="A88" s="79"/>
      <c r="B88" s="79"/>
      <c r="C88" s="79"/>
      <c r="D88" s="79"/>
      <c r="E88" s="79"/>
      <c r="F88" s="9"/>
      <c r="G88" s="79"/>
      <c r="H88" s="9"/>
      <c r="I88" s="79"/>
      <c r="J88" s="9"/>
      <c r="K88" s="79"/>
      <c r="L88" s="9"/>
      <c r="M88" s="79"/>
    </row>
    <row r="89" spans="1:48" ht="30" customHeight="1">
      <c r="A89" s="80" t="s">
        <v>71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1"/>
      <c r="O89" s="1"/>
      <c r="P89" s="1"/>
      <c r="Q89" s="4" t="s">
        <v>343</v>
      </c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</row>
    <row r="90" spans="1:48" ht="30" customHeight="1">
      <c r="A90" s="7" t="s">
        <v>35</v>
      </c>
      <c r="B90" s="7" t="s">
        <v>70</v>
      </c>
      <c r="C90" s="7" t="s">
        <v>496</v>
      </c>
      <c r="D90" s="8">
        <v>0</v>
      </c>
      <c r="E90" s="9"/>
      <c r="F90" s="9">
        <f t="shared" ref="F90:F96" si="13">TRUNC(E90*D90,0)</f>
        <v>0</v>
      </c>
      <c r="G90" s="9"/>
      <c r="H90" s="9">
        <f t="shared" ref="H90:H96" si="14">TRUNC(G90*D90,0)</f>
        <v>0</v>
      </c>
      <c r="I90" s="9"/>
      <c r="J90" s="9">
        <f t="shared" ref="J90:J96" si="15">TRUNC(I90*D90,0)</f>
        <v>0</v>
      </c>
      <c r="K90" s="9">
        <f t="shared" ref="K90:L96" si="16">TRUNC(E90+G90+I90,0)</f>
        <v>0</v>
      </c>
      <c r="L90" s="9">
        <f t="shared" si="16"/>
        <v>0</v>
      </c>
      <c r="M90" s="7"/>
      <c r="N90" s="4" t="s">
        <v>186</v>
      </c>
      <c r="O90" s="4" t="s">
        <v>490</v>
      </c>
      <c r="P90" s="4" t="s">
        <v>490</v>
      </c>
      <c r="Q90" s="4" t="s">
        <v>343</v>
      </c>
      <c r="R90" s="4" t="s">
        <v>498</v>
      </c>
      <c r="S90" s="4" t="s">
        <v>498</v>
      </c>
      <c r="T90" s="4" t="s">
        <v>497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4" t="s">
        <v>490</v>
      </c>
      <c r="AS90" s="4" t="s">
        <v>490</v>
      </c>
      <c r="AT90" s="1"/>
      <c r="AU90" s="4" t="s">
        <v>21</v>
      </c>
      <c r="AV90" s="1">
        <v>127</v>
      </c>
    </row>
    <row r="91" spans="1:48" ht="30" customHeight="1">
      <c r="A91" s="7" t="s">
        <v>455</v>
      </c>
      <c r="B91" s="7" t="s">
        <v>345</v>
      </c>
      <c r="C91" s="7" t="s">
        <v>496</v>
      </c>
      <c r="D91" s="8">
        <v>0</v>
      </c>
      <c r="E91" s="9"/>
      <c r="F91" s="9">
        <f t="shared" si="13"/>
        <v>0</v>
      </c>
      <c r="G91" s="9"/>
      <c r="H91" s="9">
        <f t="shared" si="14"/>
        <v>0</v>
      </c>
      <c r="I91" s="9"/>
      <c r="J91" s="9">
        <f t="shared" si="15"/>
        <v>0</v>
      </c>
      <c r="K91" s="9">
        <f t="shared" si="16"/>
        <v>0</v>
      </c>
      <c r="L91" s="9">
        <f t="shared" si="16"/>
        <v>0</v>
      </c>
      <c r="M91" s="7"/>
      <c r="N91" s="4" t="s">
        <v>185</v>
      </c>
      <c r="O91" s="4" t="s">
        <v>490</v>
      </c>
      <c r="P91" s="4" t="s">
        <v>490</v>
      </c>
      <c r="Q91" s="4" t="s">
        <v>343</v>
      </c>
      <c r="R91" s="4" t="s">
        <v>498</v>
      </c>
      <c r="S91" s="4" t="s">
        <v>498</v>
      </c>
      <c r="T91" s="4" t="s">
        <v>497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4" t="s">
        <v>490</v>
      </c>
      <c r="AS91" s="4" t="s">
        <v>490</v>
      </c>
      <c r="AT91" s="1"/>
      <c r="AU91" s="4" t="s">
        <v>438</v>
      </c>
      <c r="AV91" s="1">
        <v>128</v>
      </c>
    </row>
    <row r="92" spans="1:48" ht="30" customHeight="1">
      <c r="A92" s="7" t="s">
        <v>344</v>
      </c>
      <c r="B92" s="7" t="s">
        <v>350</v>
      </c>
      <c r="C92" s="7" t="s">
        <v>457</v>
      </c>
      <c r="D92" s="8">
        <v>0</v>
      </c>
      <c r="E92" s="9"/>
      <c r="F92" s="9">
        <f t="shared" si="13"/>
        <v>0</v>
      </c>
      <c r="G92" s="9"/>
      <c r="H92" s="9">
        <f t="shared" si="14"/>
        <v>0</v>
      </c>
      <c r="I92" s="9"/>
      <c r="J92" s="9">
        <f t="shared" si="15"/>
        <v>0</v>
      </c>
      <c r="K92" s="9">
        <f t="shared" si="16"/>
        <v>0</v>
      </c>
      <c r="L92" s="9">
        <f t="shared" si="16"/>
        <v>0</v>
      </c>
      <c r="M92" s="7"/>
      <c r="N92" s="4" t="s">
        <v>184</v>
      </c>
      <c r="O92" s="4" t="s">
        <v>490</v>
      </c>
      <c r="P92" s="4" t="s">
        <v>490</v>
      </c>
      <c r="Q92" s="4" t="s">
        <v>343</v>
      </c>
      <c r="R92" s="4" t="s">
        <v>498</v>
      </c>
      <c r="S92" s="4" t="s">
        <v>498</v>
      </c>
      <c r="T92" s="4" t="s">
        <v>497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4" t="s">
        <v>490</v>
      </c>
      <c r="AS92" s="4" t="s">
        <v>490</v>
      </c>
      <c r="AT92" s="1"/>
      <c r="AU92" s="4" t="s">
        <v>439</v>
      </c>
      <c r="AV92" s="1">
        <v>129</v>
      </c>
    </row>
    <row r="93" spans="1:48" ht="30" customHeight="1">
      <c r="A93" s="7" t="s">
        <v>346</v>
      </c>
      <c r="B93" s="7" t="s">
        <v>349</v>
      </c>
      <c r="C93" s="7" t="s">
        <v>468</v>
      </c>
      <c r="D93" s="8">
        <v>0</v>
      </c>
      <c r="E93" s="9"/>
      <c r="F93" s="9">
        <f t="shared" si="13"/>
        <v>0</v>
      </c>
      <c r="G93" s="9"/>
      <c r="H93" s="9">
        <f t="shared" si="14"/>
        <v>0</v>
      </c>
      <c r="I93" s="9"/>
      <c r="J93" s="9">
        <f t="shared" si="15"/>
        <v>0</v>
      </c>
      <c r="K93" s="9">
        <f t="shared" si="16"/>
        <v>0</v>
      </c>
      <c r="L93" s="9">
        <f t="shared" si="16"/>
        <v>0</v>
      </c>
      <c r="M93" s="7"/>
      <c r="N93" s="4" t="s">
        <v>202</v>
      </c>
      <c r="O93" s="4" t="s">
        <v>490</v>
      </c>
      <c r="P93" s="4" t="s">
        <v>490</v>
      </c>
      <c r="Q93" s="4" t="s">
        <v>343</v>
      </c>
      <c r="R93" s="4" t="s">
        <v>498</v>
      </c>
      <c r="S93" s="4" t="s">
        <v>498</v>
      </c>
      <c r="T93" s="4" t="s">
        <v>497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4" t="s">
        <v>490</v>
      </c>
      <c r="AS93" s="4" t="s">
        <v>490</v>
      </c>
      <c r="AT93" s="1"/>
      <c r="AU93" s="4" t="s">
        <v>440</v>
      </c>
      <c r="AV93" s="1">
        <v>130</v>
      </c>
    </row>
    <row r="94" spans="1:48" ht="30" customHeight="1">
      <c r="A94" s="7" t="s">
        <v>348</v>
      </c>
      <c r="B94" s="7" t="s">
        <v>351</v>
      </c>
      <c r="C94" s="7" t="s">
        <v>473</v>
      </c>
      <c r="D94" s="8">
        <v>0</v>
      </c>
      <c r="E94" s="9"/>
      <c r="F94" s="9">
        <f t="shared" si="13"/>
        <v>0</v>
      </c>
      <c r="G94" s="9"/>
      <c r="H94" s="9">
        <f t="shared" si="14"/>
        <v>0</v>
      </c>
      <c r="I94" s="9"/>
      <c r="J94" s="9">
        <f t="shared" si="15"/>
        <v>0</v>
      </c>
      <c r="K94" s="9">
        <f t="shared" si="16"/>
        <v>0</v>
      </c>
      <c r="L94" s="9">
        <f t="shared" si="16"/>
        <v>0</v>
      </c>
      <c r="M94" s="7"/>
      <c r="N94" s="4" t="s">
        <v>206</v>
      </c>
      <c r="O94" s="4" t="s">
        <v>490</v>
      </c>
      <c r="P94" s="4" t="s">
        <v>490</v>
      </c>
      <c r="Q94" s="4" t="s">
        <v>343</v>
      </c>
      <c r="R94" s="4" t="s">
        <v>498</v>
      </c>
      <c r="S94" s="4" t="s">
        <v>498</v>
      </c>
      <c r="T94" s="4" t="s">
        <v>497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4" t="s">
        <v>490</v>
      </c>
      <c r="AS94" s="4" t="s">
        <v>490</v>
      </c>
      <c r="AT94" s="1"/>
      <c r="AU94" s="4" t="s">
        <v>441</v>
      </c>
      <c r="AV94" s="1">
        <v>131</v>
      </c>
    </row>
    <row r="95" spans="1:48" ht="30" customHeight="1">
      <c r="A95" s="7" t="s">
        <v>353</v>
      </c>
      <c r="B95" s="7" t="s">
        <v>459</v>
      </c>
      <c r="C95" s="7" t="s">
        <v>473</v>
      </c>
      <c r="D95" s="8">
        <v>0</v>
      </c>
      <c r="E95" s="9"/>
      <c r="F95" s="9">
        <f t="shared" si="13"/>
        <v>0</v>
      </c>
      <c r="G95" s="9"/>
      <c r="H95" s="9">
        <f t="shared" si="14"/>
        <v>0</v>
      </c>
      <c r="I95" s="9"/>
      <c r="J95" s="9">
        <f t="shared" si="15"/>
        <v>0</v>
      </c>
      <c r="K95" s="9">
        <f t="shared" si="16"/>
        <v>0</v>
      </c>
      <c r="L95" s="9">
        <f t="shared" si="16"/>
        <v>0</v>
      </c>
      <c r="M95" s="7"/>
      <c r="N95" s="4" t="s">
        <v>210</v>
      </c>
      <c r="O95" s="4" t="s">
        <v>490</v>
      </c>
      <c r="P95" s="4" t="s">
        <v>490</v>
      </c>
      <c r="Q95" s="4" t="s">
        <v>343</v>
      </c>
      <c r="R95" s="4" t="s">
        <v>498</v>
      </c>
      <c r="S95" s="4" t="s">
        <v>498</v>
      </c>
      <c r="T95" s="4" t="s">
        <v>497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4" t="s">
        <v>490</v>
      </c>
      <c r="AS95" s="4" t="s">
        <v>490</v>
      </c>
      <c r="AT95" s="1"/>
      <c r="AU95" s="4" t="s">
        <v>442</v>
      </c>
      <c r="AV95" s="1">
        <v>132</v>
      </c>
    </row>
    <row r="96" spans="1:48" ht="30" customHeight="1">
      <c r="A96" s="7" t="s">
        <v>352</v>
      </c>
      <c r="B96" s="7" t="s">
        <v>355</v>
      </c>
      <c r="C96" s="7" t="s">
        <v>468</v>
      </c>
      <c r="D96" s="8">
        <v>0</v>
      </c>
      <c r="E96" s="9"/>
      <c r="F96" s="9">
        <f t="shared" si="13"/>
        <v>0</v>
      </c>
      <c r="G96" s="9"/>
      <c r="H96" s="9">
        <f t="shared" si="14"/>
        <v>0</v>
      </c>
      <c r="I96" s="9"/>
      <c r="J96" s="9">
        <f t="shared" si="15"/>
        <v>0</v>
      </c>
      <c r="K96" s="9">
        <f t="shared" si="16"/>
        <v>0</v>
      </c>
      <c r="L96" s="9">
        <f t="shared" si="16"/>
        <v>0</v>
      </c>
      <c r="M96" s="7"/>
      <c r="N96" s="4" t="s">
        <v>191</v>
      </c>
      <c r="O96" s="4" t="s">
        <v>490</v>
      </c>
      <c r="P96" s="4" t="s">
        <v>490</v>
      </c>
      <c r="Q96" s="4" t="s">
        <v>343</v>
      </c>
      <c r="R96" s="4" t="s">
        <v>498</v>
      </c>
      <c r="S96" s="4" t="s">
        <v>498</v>
      </c>
      <c r="T96" s="4" t="s">
        <v>497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4" t="s">
        <v>490</v>
      </c>
      <c r="AS96" s="4" t="s">
        <v>490</v>
      </c>
      <c r="AT96" s="1"/>
      <c r="AU96" s="4" t="s">
        <v>443</v>
      </c>
      <c r="AV96" s="1">
        <v>133</v>
      </c>
    </row>
    <row r="97" spans="1:48" ht="30" customHeight="1">
      <c r="A97" s="8" t="s">
        <v>103</v>
      </c>
      <c r="B97" s="8"/>
      <c r="C97" s="8"/>
      <c r="D97" s="8"/>
      <c r="E97" s="8"/>
      <c r="F97" s="9">
        <f>SUM(F90:F96)</f>
        <v>0</v>
      </c>
      <c r="G97" s="8"/>
      <c r="H97" s="9">
        <f>SUM(H90:H96)</f>
        <v>0</v>
      </c>
      <c r="I97" s="8"/>
      <c r="J97" s="9">
        <f>SUM(J90:J96)</f>
        <v>0</v>
      </c>
      <c r="K97" s="8"/>
      <c r="L97" s="9">
        <f>SUM(L90:L96)</f>
        <v>0</v>
      </c>
      <c r="M97" s="8"/>
      <c r="N97" t="s">
        <v>304</v>
      </c>
    </row>
    <row r="98" spans="1:48" ht="30" customHeight="1">
      <c r="A98" s="79"/>
      <c r="B98" s="79"/>
      <c r="C98" s="79"/>
      <c r="D98" s="79"/>
      <c r="E98" s="79"/>
      <c r="F98" s="9"/>
      <c r="G98" s="79"/>
      <c r="H98" s="9"/>
      <c r="I98" s="79"/>
      <c r="J98" s="9"/>
      <c r="K98" s="79"/>
      <c r="L98" s="9"/>
      <c r="M98" s="79"/>
    </row>
    <row r="99" spans="1:48" ht="30" customHeight="1">
      <c r="A99" s="80" t="s">
        <v>73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1"/>
      <c r="O99" s="1"/>
      <c r="P99" s="1"/>
      <c r="Q99" s="4" t="s">
        <v>354</v>
      </c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</row>
    <row r="100" spans="1:48" ht="30" customHeight="1">
      <c r="A100" s="81" t="s">
        <v>36</v>
      </c>
      <c r="B100" s="7" t="s">
        <v>490</v>
      </c>
      <c r="C100" s="7" t="s">
        <v>490</v>
      </c>
      <c r="D100" s="8"/>
      <c r="E100" s="9"/>
      <c r="F100" s="9">
        <f t="shared" ref="F100:F105" si="17">TRUNC(E100*D100,0)</f>
        <v>0</v>
      </c>
      <c r="G100" s="9"/>
      <c r="H100" s="9">
        <f t="shared" ref="H100:H105" si="18">TRUNC(G100*D100,0)</f>
        <v>0</v>
      </c>
      <c r="I100" s="9"/>
      <c r="J100" s="9">
        <f t="shared" ref="J100:J105" si="19">TRUNC(I100*D100,0)</f>
        <v>0</v>
      </c>
      <c r="K100" s="9">
        <f t="shared" ref="K100:L105" si="20">TRUNC(E100+G100+I100,0)</f>
        <v>0</v>
      </c>
      <c r="L100" s="9">
        <f t="shared" si="20"/>
        <v>0</v>
      </c>
      <c r="M100" s="7"/>
      <c r="N100" s="4" t="s">
        <v>200</v>
      </c>
      <c r="O100" s="4" t="s">
        <v>490</v>
      </c>
      <c r="P100" s="4" t="s">
        <v>490</v>
      </c>
      <c r="Q100" s="4" t="s">
        <v>354</v>
      </c>
      <c r="R100" s="4" t="s">
        <v>498</v>
      </c>
      <c r="S100" s="4" t="s">
        <v>498</v>
      </c>
      <c r="T100" s="4" t="s">
        <v>497</v>
      </c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4" t="s">
        <v>490</v>
      </c>
      <c r="AS100" s="4" t="s">
        <v>490</v>
      </c>
      <c r="AT100" s="1"/>
      <c r="AU100" s="4" t="s">
        <v>444</v>
      </c>
      <c r="AV100" s="1">
        <v>101</v>
      </c>
    </row>
    <row r="101" spans="1:48" ht="30" customHeight="1">
      <c r="A101" s="7" t="s">
        <v>37</v>
      </c>
      <c r="B101" s="7" t="s">
        <v>357</v>
      </c>
      <c r="C101" s="7" t="s">
        <v>472</v>
      </c>
      <c r="D101" s="8">
        <v>1</v>
      </c>
      <c r="E101" s="9"/>
      <c r="F101" s="9">
        <f t="shared" si="17"/>
        <v>0</v>
      </c>
      <c r="G101" s="9"/>
      <c r="H101" s="9">
        <f t="shared" si="18"/>
        <v>0</v>
      </c>
      <c r="I101" s="9"/>
      <c r="J101" s="9">
        <f t="shared" si="19"/>
        <v>0</v>
      </c>
      <c r="K101" s="9">
        <f t="shared" si="20"/>
        <v>0</v>
      </c>
      <c r="L101" s="9">
        <f t="shared" si="20"/>
        <v>0</v>
      </c>
      <c r="M101" s="7"/>
      <c r="N101" s="4" t="s">
        <v>189</v>
      </c>
      <c r="O101" s="4" t="s">
        <v>490</v>
      </c>
      <c r="P101" s="4" t="s">
        <v>490</v>
      </c>
      <c r="Q101" s="4" t="s">
        <v>354</v>
      </c>
      <c r="R101" s="4" t="s">
        <v>498</v>
      </c>
      <c r="S101" s="4" t="s">
        <v>498</v>
      </c>
      <c r="T101" s="4" t="s">
        <v>497</v>
      </c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4" t="s">
        <v>490</v>
      </c>
      <c r="AS101" s="4" t="s">
        <v>490</v>
      </c>
      <c r="AT101" s="1"/>
      <c r="AU101" s="4" t="s">
        <v>445</v>
      </c>
      <c r="AV101" s="1">
        <v>112</v>
      </c>
    </row>
    <row r="102" spans="1:48" ht="30" customHeight="1">
      <c r="A102" s="7" t="s">
        <v>356</v>
      </c>
      <c r="B102" s="7" t="s">
        <v>359</v>
      </c>
      <c r="C102" s="7" t="s">
        <v>472</v>
      </c>
      <c r="D102" s="8">
        <v>1</v>
      </c>
      <c r="E102" s="9"/>
      <c r="F102" s="9">
        <f t="shared" si="17"/>
        <v>0</v>
      </c>
      <c r="G102" s="9"/>
      <c r="H102" s="9">
        <f t="shared" si="18"/>
        <v>0</v>
      </c>
      <c r="I102" s="9"/>
      <c r="J102" s="9">
        <f t="shared" si="19"/>
        <v>0</v>
      </c>
      <c r="K102" s="9">
        <f t="shared" si="20"/>
        <v>0</v>
      </c>
      <c r="L102" s="9">
        <f t="shared" si="20"/>
        <v>0</v>
      </c>
      <c r="M102" s="7"/>
      <c r="N102" s="4" t="s">
        <v>215</v>
      </c>
      <c r="O102" s="4" t="s">
        <v>490</v>
      </c>
      <c r="P102" s="4" t="s">
        <v>490</v>
      </c>
      <c r="Q102" s="4" t="s">
        <v>354</v>
      </c>
      <c r="R102" s="4" t="s">
        <v>498</v>
      </c>
      <c r="S102" s="4" t="s">
        <v>498</v>
      </c>
      <c r="T102" s="4" t="s">
        <v>497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4" t="s">
        <v>490</v>
      </c>
      <c r="AS102" s="4" t="s">
        <v>490</v>
      </c>
      <c r="AT102" s="1"/>
      <c r="AU102" s="4" t="s">
        <v>446</v>
      </c>
      <c r="AV102" s="1">
        <v>110</v>
      </c>
    </row>
    <row r="103" spans="1:48" ht="30" customHeight="1">
      <c r="A103" s="7" t="s">
        <v>358</v>
      </c>
      <c r="B103" s="7" t="s">
        <v>361</v>
      </c>
      <c r="C103" s="7" t="s">
        <v>472</v>
      </c>
      <c r="D103" s="8">
        <v>1</v>
      </c>
      <c r="E103" s="9"/>
      <c r="F103" s="9">
        <f t="shared" si="17"/>
        <v>0</v>
      </c>
      <c r="G103" s="9"/>
      <c r="H103" s="9">
        <f t="shared" si="18"/>
        <v>0</v>
      </c>
      <c r="I103" s="9"/>
      <c r="J103" s="9">
        <f t="shared" si="19"/>
        <v>0</v>
      </c>
      <c r="K103" s="9">
        <f t="shared" si="20"/>
        <v>0</v>
      </c>
      <c r="L103" s="9">
        <f t="shared" si="20"/>
        <v>0</v>
      </c>
      <c r="M103" s="7"/>
      <c r="N103" s="4" t="s">
        <v>213</v>
      </c>
      <c r="O103" s="4" t="s">
        <v>490</v>
      </c>
      <c r="P103" s="4" t="s">
        <v>490</v>
      </c>
      <c r="Q103" s="4" t="s">
        <v>354</v>
      </c>
      <c r="R103" s="4" t="s">
        <v>498</v>
      </c>
      <c r="S103" s="4" t="s">
        <v>498</v>
      </c>
      <c r="T103" s="4" t="s">
        <v>497</v>
      </c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4" t="s">
        <v>490</v>
      </c>
      <c r="AS103" s="4" t="s">
        <v>490</v>
      </c>
      <c r="AT103" s="1"/>
      <c r="AU103" s="4" t="s">
        <v>447</v>
      </c>
      <c r="AV103" s="1">
        <v>111</v>
      </c>
    </row>
    <row r="104" spans="1:48" ht="30" customHeight="1">
      <c r="A104" s="7" t="s">
        <v>123</v>
      </c>
      <c r="B104" s="7" t="s">
        <v>121</v>
      </c>
      <c r="C104" s="7" t="s">
        <v>468</v>
      </c>
      <c r="D104" s="8">
        <v>8</v>
      </c>
      <c r="E104" s="9"/>
      <c r="F104" s="9">
        <f t="shared" si="17"/>
        <v>0</v>
      </c>
      <c r="G104" s="9"/>
      <c r="H104" s="9">
        <f t="shared" si="18"/>
        <v>0</v>
      </c>
      <c r="I104" s="9"/>
      <c r="J104" s="9">
        <f t="shared" si="19"/>
        <v>0</v>
      </c>
      <c r="K104" s="9">
        <f t="shared" si="20"/>
        <v>0</v>
      </c>
      <c r="L104" s="9">
        <f t="shared" si="20"/>
        <v>0</v>
      </c>
      <c r="M104" s="7"/>
      <c r="N104" s="4" t="s">
        <v>192</v>
      </c>
      <c r="O104" s="4" t="s">
        <v>490</v>
      </c>
      <c r="P104" s="4" t="s">
        <v>490</v>
      </c>
      <c r="Q104" s="4" t="s">
        <v>354</v>
      </c>
      <c r="R104" s="4" t="s">
        <v>498</v>
      </c>
      <c r="S104" s="4" t="s">
        <v>498</v>
      </c>
      <c r="T104" s="4" t="s">
        <v>497</v>
      </c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4" t="s">
        <v>490</v>
      </c>
      <c r="AS104" s="4" t="s">
        <v>490</v>
      </c>
      <c r="AT104" s="1"/>
      <c r="AU104" s="4" t="s">
        <v>266</v>
      </c>
      <c r="AV104" s="1">
        <v>113</v>
      </c>
    </row>
    <row r="105" spans="1:48" ht="30" customHeight="1">
      <c r="A105" s="7" t="s">
        <v>462</v>
      </c>
      <c r="B105" s="7" t="s">
        <v>490</v>
      </c>
      <c r="C105" s="7" t="s">
        <v>456</v>
      </c>
      <c r="D105" s="8">
        <v>1</v>
      </c>
      <c r="E105" s="9"/>
      <c r="F105" s="9">
        <f t="shared" si="17"/>
        <v>0</v>
      </c>
      <c r="G105" s="9"/>
      <c r="H105" s="9">
        <f t="shared" si="18"/>
        <v>0</v>
      </c>
      <c r="I105" s="9"/>
      <c r="J105" s="9">
        <f t="shared" si="19"/>
        <v>0</v>
      </c>
      <c r="K105" s="9">
        <f t="shared" si="20"/>
        <v>0</v>
      </c>
      <c r="L105" s="9">
        <f t="shared" si="20"/>
        <v>0</v>
      </c>
      <c r="M105" s="7"/>
      <c r="N105" s="4" t="s">
        <v>188</v>
      </c>
      <c r="O105" s="4" t="s">
        <v>490</v>
      </c>
      <c r="P105" s="4" t="s">
        <v>490</v>
      </c>
      <c r="Q105" s="4" t="s">
        <v>354</v>
      </c>
      <c r="R105" s="4" t="s">
        <v>498</v>
      </c>
      <c r="S105" s="4" t="s">
        <v>498</v>
      </c>
      <c r="T105" s="4" t="s">
        <v>497</v>
      </c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4" t="s">
        <v>490</v>
      </c>
      <c r="AS105" s="4" t="s">
        <v>490</v>
      </c>
      <c r="AT105" s="1"/>
      <c r="AU105" s="4" t="s">
        <v>267</v>
      </c>
      <c r="AV105" s="1">
        <v>139</v>
      </c>
    </row>
    <row r="106" spans="1:48" ht="30" customHeight="1">
      <c r="A106" s="7" t="s">
        <v>360</v>
      </c>
      <c r="B106" s="7" t="s">
        <v>490</v>
      </c>
      <c r="C106" s="7" t="s">
        <v>490</v>
      </c>
      <c r="D106" s="8"/>
      <c r="E106" s="9"/>
      <c r="F106" s="9">
        <f>SUM(F100:F105)</f>
        <v>0</v>
      </c>
      <c r="G106" s="9"/>
      <c r="H106" s="9">
        <f>SUM(H100:H105)</f>
        <v>0</v>
      </c>
      <c r="I106" s="9"/>
      <c r="J106" s="9">
        <f>SUM(J100:J105)</f>
        <v>0</v>
      </c>
      <c r="K106" s="9"/>
      <c r="L106" s="9">
        <f>SUM(L100:L105)</f>
        <v>0</v>
      </c>
      <c r="M106" s="7"/>
      <c r="N106" s="4" t="s">
        <v>29</v>
      </c>
      <c r="O106" s="4" t="s">
        <v>490</v>
      </c>
      <c r="P106" s="4" t="s">
        <v>490</v>
      </c>
      <c r="Q106" s="4" t="s">
        <v>490</v>
      </c>
      <c r="R106" s="4" t="s">
        <v>498</v>
      </c>
      <c r="S106" s="4" t="s">
        <v>498</v>
      </c>
      <c r="T106" s="4" t="s">
        <v>498</v>
      </c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4" t="s">
        <v>490</v>
      </c>
      <c r="AS106" s="4" t="s">
        <v>490</v>
      </c>
      <c r="AT106" s="1"/>
      <c r="AU106" s="4" t="s">
        <v>246</v>
      </c>
      <c r="AV106" s="1">
        <v>140</v>
      </c>
    </row>
    <row r="107" spans="1:48" ht="30" customHeight="1">
      <c r="A107" s="7"/>
      <c r="B107" s="7"/>
      <c r="C107" s="7"/>
      <c r="D107" s="79"/>
      <c r="E107" s="9"/>
      <c r="F107" s="9"/>
      <c r="G107" s="9"/>
      <c r="H107" s="9"/>
      <c r="I107" s="9"/>
      <c r="J107" s="9"/>
      <c r="K107" s="9"/>
      <c r="L107" s="9"/>
      <c r="M107" s="7"/>
      <c r="N107" s="78"/>
      <c r="O107" s="78"/>
      <c r="P107" s="78"/>
      <c r="Q107" s="78"/>
      <c r="R107" s="78"/>
      <c r="S107" s="78"/>
      <c r="T107" s="78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78"/>
      <c r="AS107" s="78"/>
      <c r="AT107" s="1"/>
      <c r="AU107" s="78"/>
      <c r="AV107" s="1"/>
    </row>
    <row r="108" spans="1:48" ht="30" customHeight="1">
      <c r="A108" s="81" t="s">
        <v>363</v>
      </c>
      <c r="B108" s="7" t="s">
        <v>490</v>
      </c>
      <c r="C108" s="7" t="s">
        <v>490</v>
      </c>
      <c r="D108" s="8"/>
      <c r="E108" s="9"/>
      <c r="F108" s="9">
        <f t="shared" ref="F108:F117" si="21">TRUNC(E108*D108,0)</f>
        <v>0</v>
      </c>
      <c r="G108" s="9"/>
      <c r="H108" s="9">
        <f t="shared" ref="H108:H117" si="22">TRUNC(G108*D108,0)</f>
        <v>0</v>
      </c>
      <c r="I108" s="9"/>
      <c r="J108" s="9">
        <f t="shared" ref="J108:J117" si="23">TRUNC(I108*D108,0)</f>
        <v>0</v>
      </c>
      <c r="K108" s="9">
        <f t="shared" ref="K108:K117" si="24">TRUNC(E108+G108+I108,0)</f>
        <v>0</v>
      </c>
      <c r="L108" s="9">
        <f t="shared" ref="L108:L117" si="25">TRUNC(F108+H108+J108,0)</f>
        <v>0</v>
      </c>
      <c r="M108" s="7"/>
      <c r="N108" s="4" t="s">
        <v>211</v>
      </c>
      <c r="O108" s="4" t="s">
        <v>490</v>
      </c>
      <c r="P108" s="4" t="s">
        <v>490</v>
      </c>
      <c r="Q108" s="4" t="s">
        <v>354</v>
      </c>
      <c r="R108" s="4" t="s">
        <v>498</v>
      </c>
      <c r="S108" s="4" t="s">
        <v>498</v>
      </c>
      <c r="T108" s="4" t="s">
        <v>497</v>
      </c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4" t="s">
        <v>490</v>
      </c>
      <c r="AS108" s="4" t="s">
        <v>490</v>
      </c>
      <c r="AT108" s="1"/>
      <c r="AU108" s="4" t="s">
        <v>268</v>
      </c>
      <c r="AV108" s="1">
        <v>115</v>
      </c>
    </row>
    <row r="109" spans="1:48" ht="30" customHeight="1">
      <c r="A109" s="7" t="s">
        <v>38</v>
      </c>
      <c r="B109" s="7" t="s">
        <v>39</v>
      </c>
      <c r="C109" s="7" t="s">
        <v>468</v>
      </c>
      <c r="D109" s="8">
        <v>3.6</v>
      </c>
      <c r="E109" s="9"/>
      <c r="F109" s="9">
        <f t="shared" si="21"/>
        <v>0</v>
      </c>
      <c r="G109" s="9"/>
      <c r="H109" s="9">
        <f t="shared" si="22"/>
        <v>0</v>
      </c>
      <c r="I109" s="9"/>
      <c r="J109" s="9">
        <f t="shared" si="23"/>
        <v>0</v>
      </c>
      <c r="K109" s="9">
        <f t="shared" si="24"/>
        <v>0</v>
      </c>
      <c r="L109" s="9">
        <f t="shared" si="25"/>
        <v>0</v>
      </c>
      <c r="M109" s="7"/>
      <c r="N109" s="4" t="s">
        <v>199</v>
      </c>
      <c r="O109" s="4" t="s">
        <v>490</v>
      </c>
      <c r="P109" s="4" t="s">
        <v>490</v>
      </c>
      <c r="Q109" s="4" t="s">
        <v>354</v>
      </c>
      <c r="R109" s="4" t="s">
        <v>498</v>
      </c>
      <c r="S109" s="4" t="s">
        <v>498</v>
      </c>
      <c r="T109" s="4" t="s">
        <v>497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4" t="s">
        <v>490</v>
      </c>
      <c r="AS109" s="4" t="s">
        <v>490</v>
      </c>
      <c r="AT109" s="1"/>
      <c r="AU109" s="4" t="s">
        <v>269</v>
      </c>
      <c r="AV109" s="1">
        <v>116</v>
      </c>
    </row>
    <row r="110" spans="1:48" ht="30" customHeight="1">
      <c r="A110" s="7" t="s">
        <v>40</v>
      </c>
      <c r="B110" s="7" t="s">
        <v>41</v>
      </c>
      <c r="C110" s="7" t="s">
        <v>468</v>
      </c>
      <c r="D110" s="8">
        <v>3</v>
      </c>
      <c r="E110" s="9"/>
      <c r="F110" s="9">
        <f t="shared" si="21"/>
        <v>0</v>
      </c>
      <c r="G110" s="9"/>
      <c r="H110" s="9">
        <f t="shared" si="22"/>
        <v>0</v>
      </c>
      <c r="I110" s="9"/>
      <c r="J110" s="9">
        <f t="shared" si="23"/>
        <v>0</v>
      </c>
      <c r="K110" s="9">
        <f t="shared" si="24"/>
        <v>0</v>
      </c>
      <c r="L110" s="9">
        <f t="shared" si="25"/>
        <v>0</v>
      </c>
      <c r="M110" s="7"/>
      <c r="N110" s="4" t="s">
        <v>207</v>
      </c>
      <c r="O110" s="4" t="s">
        <v>490</v>
      </c>
      <c r="P110" s="4" t="s">
        <v>490</v>
      </c>
      <c r="Q110" s="4" t="s">
        <v>354</v>
      </c>
      <c r="R110" s="4" t="s">
        <v>498</v>
      </c>
      <c r="S110" s="4" t="s">
        <v>498</v>
      </c>
      <c r="T110" s="4" t="s">
        <v>497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4" t="s">
        <v>490</v>
      </c>
      <c r="AS110" s="4" t="s">
        <v>490</v>
      </c>
      <c r="AT110" s="1"/>
      <c r="AU110" s="4" t="s">
        <v>270</v>
      </c>
      <c r="AV110" s="1">
        <v>117</v>
      </c>
    </row>
    <row r="111" spans="1:48" ht="30" customHeight="1">
      <c r="A111" s="7" t="s">
        <v>42</v>
      </c>
      <c r="B111" s="7" t="s">
        <v>362</v>
      </c>
      <c r="C111" s="7" t="s">
        <v>472</v>
      </c>
      <c r="D111" s="8">
        <v>3</v>
      </c>
      <c r="E111" s="9"/>
      <c r="F111" s="9">
        <f t="shared" si="21"/>
        <v>0</v>
      </c>
      <c r="G111" s="9"/>
      <c r="H111" s="9">
        <f t="shared" si="22"/>
        <v>0</v>
      </c>
      <c r="I111" s="9"/>
      <c r="J111" s="9">
        <f t="shared" si="23"/>
        <v>0</v>
      </c>
      <c r="K111" s="9">
        <f t="shared" si="24"/>
        <v>0</v>
      </c>
      <c r="L111" s="9">
        <f t="shared" si="25"/>
        <v>0</v>
      </c>
      <c r="M111" s="7"/>
      <c r="N111" s="4" t="s">
        <v>201</v>
      </c>
      <c r="O111" s="4" t="s">
        <v>490</v>
      </c>
      <c r="P111" s="4" t="s">
        <v>490</v>
      </c>
      <c r="Q111" s="4" t="s">
        <v>354</v>
      </c>
      <c r="R111" s="4" t="s">
        <v>498</v>
      </c>
      <c r="S111" s="4" t="s">
        <v>498</v>
      </c>
      <c r="T111" s="4" t="s">
        <v>497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4" t="s">
        <v>490</v>
      </c>
      <c r="AS111" s="4" t="s">
        <v>490</v>
      </c>
      <c r="AT111" s="1"/>
      <c r="AU111" s="4" t="s">
        <v>271</v>
      </c>
      <c r="AV111" s="1">
        <v>118</v>
      </c>
    </row>
    <row r="112" spans="1:48" ht="30" customHeight="1">
      <c r="A112" s="7" t="s">
        <v>365</v>
      </c>
      <c r="B112" s="7" t="s">
        <v>364</v>
      </c>
      <c r="C112" s="7" t="s">
        <v>472</v>
      </c>
      <c r="D112" s="8">
        <v>3</v>
      </c>
      <c r="E112" s="9"/>
      <c r="F112" s="9">
        <f t="shared" si="21"/>
        <v>0</v>
      </c>
      <c r="G112" s="9"/>
      <c r="H112" s="9">
        <f t="shared" si="22"/>
        <v>0</v>
      </c>
      <c r="I112" s="9"/>
      <c r="J112" s="9">
        <f t="shared" si="23"/>
        <v>0</v>
      </c>
      <c r="K112" s="9">
        <f t="shared" si="24"/>
        <v>0</v>
      </c>
      <c r="L112" s="9">
        <f t="shared" si="25"/>
        <v>0</v>
      </c>
      <c r="M112" s="7"/>
      <c r="N112" s="4" t="s">
        <v>187</v>
      </c>
      <c r="O112" s="4" t="s">
        <v>490</v>
      </c>
      <c r="P112" s="4" t="s">
        <v>490</v>
      </c>
      <c r="Q112" s="4" t="s">
        <v>354</v>
      </c>
      <c r="R112" s="4" t="s">
        <v>498</v>
      </c>
      <c r="S112" s="4" t="s">
        <v>498</v>
      </c>
      <c r="T112" s="4" t="s">
        <v>497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4" t="s">
        <v>490</v>
      </c>
      <c r="AS112" s="4" t="s">
        <v>490</v>
      </c>
      <c r="AT112" s="1"/>
      <c r="AU112" s="4" t="s">
        <v>272</v>
      </c>
      <c r="AV112" s="1">
        <v>119</v>
      </c>
    </row>
    <row r="113" spans="1:48" ht="30" customHeight="1">
      <c r="A113" s="7" t="s">
        <v>37</v>
      </c>
      <c r="B113" s="7" t="s">
        <v>357</v>
      </c>
      <c r="C113" s="7" t="s">
        <v>472</v>
      </c>
      <c r="D113" s="8">
        <v>1</v>
      </c>
      <c r="E113" s="9"/>
      <c r="F113" s="9">
        <f t="shared" si="21"/>
        <v>0</v>
      </c>
      <c r="G113" s="9"/>
      <c r="H113" s="9">
        <f t="shared" si="22"/>
        <v>0</v>
      </c>
      <c r="I113" s="9"/>
      <c r="J113" s="9">
        <f t="shared" si="23"/>
        <v>0</v>
      </c>
      <c r="K113" s="9">
        <f t="shared" si="24"/>
        <v>0</v>
      </c>
      <c r="L113" s="9">
        <f t="shared" si="25"/>
        <v>0</v>
      </c>
      <c r="M113" s="7"/>
      <c r="N113" s="4" t="s">
        <v>190</v>
      </c>
      <c r="O113" s="4" t="s">
        <v>490</v>
      </c>
      <c r="P113" s="4" t="s">
        <v>490</v>
      </c>
      <c r="Q113" s="4" t="s">
        <v>354</v>
      </c>
      <c r="R113" s="4" t="s">
        <v>498</v>
      </c>
      <c r="S113" s="4" t="s">
        <v>498</v>
      </c>
      <c r="T113" s="4" t="s">
        <v>497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4" t="s">
        <v>490</v>
      </c>
      <c r="AS113" s="4" t="s">
        <v>490</v>
      </c>
      <c r="AT113" s="1"/>
      <c r="AU113" s="4" t="s">
        <v>273</v>
      </c>
      <c r="AV113" s="1">
        <v>120</v>
      </c>
    </row>
    <row r="114" spans="1:48" ht="30" customHeight="1">
      <c r="A114" s="7" t="s">
        <v>356</v>
      </c>
      <c r="B114" s="7" t="s">
        <v>359</v>
      </c>
      <c r="C114" s="7" t="s">
        <v>472</v>
      </c>
      <c r="D114" s="8">
        <v>1</v>
      </c>
      <c r="E114" s="9"/>
      <c r="F114" s="9">
        <f t="shared" si="21"/>
        <v>0</v>
      </c>
      <c r="G114" s="9"/>
      <c r="H114" s="9">
        <f t="shared" si="22"/>
        <v>0</v>
      </c>
      <c r="I114" s="9"/>
      <c r="J114" s="9">
        <f t="shared" si="23"/>
        <v>0</v>
      </c>
      <c r="K114" s="9">
        <f t="shared" si="24"/>
        <v>0</v>
      </c>
      <c r="L114" s="9">
        <f t="shared" si="25"/>
        <v>0</v>
      </c>
      <c r="M114" s="7"/>
      <c r="N114" s="4" t="s">
        <v>212</v>
      </c>
      <c r="O114" s="4" t="s">
        <v>490</v>
      </c>
      <c r="P114" s="4" t="s">
        <v>490</v>
      </c>
      <c r="Q114" s="4" t="s">
        <v>354</v>
      </c>
      <c r="R114" s="4" t="s">
        <v>498</v>
      </c>
      <c r="S114" s="4" t="s">
        <v>498</v>
      </c>
      <c r="T114" s="4" t="s">
        <v>497</v>
      </c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4" t="s">
        <v>490</v>
      </c>
      <c r="AS114" s="4" t="s">
        <v>490</v>
      </c>
      <c r="AT114" s="1"/>
      <c r="AU114" s="4" t="s">
        <v>274</v>
      </c>
      <c r="AV114" s="1">
        <v>121</v>
      </c>
    </row>
    <row r="115" spans="1:48" ht="30" customHeight="1">
      <c r="A115" s="7" t="s">
        <v>358</v>
      </c>
      <c r="B115" s="7" t="s">
        <v>361</v>
      </c>
      <c r="C115" s="7" t="s">
        <v>472</v>
      </c>
      <c r="D115" s="8">
        <v>1</v>
      </c>
      <c r="E115" s="9"/>
      <c r="F115" s="9">
        <f t="shared" si="21"/>
        <v>0</v>
      </c>
      <c r="G115" s="9"/>
      <c r="H115" s="9">
        <f t="shared" si="22"/>
        <v>0</v>
      </c>
      <c r="I115" s="9"/>
      <c r="J115" s="9">
        <f t="shared" si="23"/>
        <v>0</v>
      </c>
      <c r="K115" s="9">
        <f t="shared" si="24"/>
        <v>0</v>
      </c>
      <c r="L115" s="9">
        <f t="shared" si="25"/>
        <v>0</v>
      </c>
      <c r="M115" s="7"/>
      <c r="N115" s="4" t="s">
        <v>197</v>
      </c>
      <c r="O115" s="4" t="s">
        <v>490</v>
      </c>
      <c r="P115" s="4" t="s">
        <v>490</v>
      </c>
      <c r="Q115" s="4" t="s">
        <v>354</v>
      </c>
      <c r="R115" s="4" t="s">
        <v>498</v>
      </c>
      <c r="S115" s="4" t="s">
        <v>498</v>
      </c>
      <c r="T115" s="4" t="s">
        <v>497</v>
      </c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4" t="s">
        <v>490</v>
      </c>
      <c r="AS115" s="4" t="s">
        <v>490</v>
      </c>
      <c r="AT115" s="1"/>
      <c r="AU115" s="4" t="s">
        <v>275</v>
      </c>
      <c r="AV115" s="1">
        <v>122</v>
      </c>
    </row>
    <row r="116" spans="1:48" ht="30" customHeight="1">
      <c r="A116" s="7" t="s">
        <v>123</v>
      </c>
      <c r="B116" s="7" t="s">
        <v>464</v>
      </c>
      <c r="C116" s="7" t="s">
        <v>468</v>
      </c>
      <c r="D116" s="8">
        <v>3</v>
      </c>
      <c r="E116" s="9"/>
      <c r="F116" s="9">
        <f t="shared" si="21"/>
        <v>0</v>
      </c>
      <c r="G116" s="9"/>
      <c r="H116" s="9">
        <f t="shared" si="22"/>
        <v>0</v>
      </c>
      <c r="I116" s="9"/>
      <c r="J116" s="9">
        <f t="shared" si="23"/>
        <v>0</v>
      </c>
      <c r="K116" s="9">
        <f t="shared" si="24"/>
        <v>0</v>
      </c>
      <c r="L116" s="9">
        <f t="shared" si="25"/>
        <v>0</v>
      </c>
      <c r="M116" s="7"/>
      <c r="N116" s="4" t="s">
        <v>198</v>
      </c>
      <c r="O116" s="4" t="s">
        <v>490</v>
      </c>
      <c r="P116" s="4" t="s">
        <v>490</v>
      </c>
      <c r="Q116" s="4" t="s">
        <v>354</v>
      </c>
      <c r="R116" s="4" t="s">
        <v>498</v>
      </c>
      <c r="S116" s="4" t="s">
        <v>498</v>
      </c>
      <c r="T116" s="4" t="s">
        <v>497</v>
      </c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4" t="s">
        <v>490</v>
      </c>
      <c r="AS116" s="4" t="s">
        <v>490</v>
      </c>
      <c r="AT116" s="1"/>
      <c r="AU116" s="4" t="s">
        <v>276</v>
      </c>
      <c r="AV116" s="1">
        <v>123</v>
      </c>
    </row>
    <row r="117" spans="1:48" ht="30" customHeight="1">
      <c r="A117" s="7" t="s">
        <v>462</v>
      </c>
      <c r="B117" s="7" t="s">
        <v>467</v>
      </c>
      <c r="C117" s="7" t="s">
        <v>461</v>
      </c>
      <c r="D117" s="8">
        <v>1</v>
      </c>
      <c r="E117" s="9"/>
      <c r="F117" s="9">
        <f t="shared" si="21"/>
        <v>0</v>
      </c>
      <c r="G117" s="9"/>
      <c r="H117" s="9">
        <f t="shared" si="22"/>
        <v>0</v>
      </c>
      <c r="I117" s="9"/>
      <c r="J117" s="9">
        <f t="shared" si="23"/>
        <v>0</v>
      </c>
      <c r="K117" s="9">
        <f t="shared" si="24"/>
        <v>0</v>
      </c>
      <c r="L117" s="9">
        <f t="shared" si="25"/>
        <v>0</v>
      </c>
      <c r="M117" s="7"/>
      <c r="N117" s="4" t="s">
        <v>218</v>
      </c>
      <c r="O117" s="4" t="s">
        <v>490</v>
      </c>
      <c r="P117" s="4" t="s">
        <v>490</v>
      </c>
      <c r="Q117" s="4" t="s">
        <v>354</v>
      </c>
      <c r="R117" s="4" t="s">
        <v>498</v>
      </c>
      <c r="S117" s="4" t="s">
        <v>498</v>
      </c>
      <c r="T117" s="4" t="s">
        <v>497</v>
      </c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4" t="s">
        <v>490</v>
      </c>
      <c r="AS117" s="4" t="s">
        <v>490</v>
      </c>
      <c r="AT117" s="1"/>
      <c r="AU117" s="4" t="s">
        <v>22</v>
      </c>
      <c r="AV117" s="1">
        <v>124</v>
      </c>
    </row>
    <row r="118" spans="1:48" ht="30" customHeight="1">
      <c r="A118" s="7" t="s">
        <v>360</v>
      </c>
      <c r="B118" s="7" t="s">
        <v>490</v>
      </c>
      <c r="C118" s="7" t="s">
        <v>490</v>
      </c>
      <c r="D118" s="8"/>
      <c r="E118" s="9"/>
      <c r="F118" s="9">
        <f>SUM(F108:F117)</f>
        <v>0</v>
      </c>
      <c r="G118" s="9"/>
      <c r="H118" s="9">
        <f>SUM(H108:H117)</f>
        <v>0</v>
      </c>
      <c r="I118" s="9"/>
      <c r="J118" s="9">
        <f>SUM(J108:J117)</f>
        <v>0</v>
      </c>
      <c r="K118" s="9"/>
      <c r="L118" s="9">
        <f>SUM(L108:L117)</f>
        <v>0</v>
      </c>
      <c r="M118" s="7"/>
      <c r="N118" s="4" t="s">
        <v>29</v>
      </c>
      <c r="O118" s="4" t="s">
        <v>490</v>
      </c>
      <c r="P118" s="4" t="s">
        <v>490</v>
      </c>
      <c r="Q118" s="4" t="s">
        <v>490</v>
      </c>
      <c r="R118" s="4" t="s">
        <v>498</v>
      </c>
      <c r="S118" s="4" t="s">
        <v>498</v>
      </c>
      <c r="T118" s="4" t="s">
        <v>498</v>
      </c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4" t="s">
        <v>490</v>
      </c>
      <c r="AS118" s="4" t="s">
        <v>490</v>
      </c>
      <c r="AT118" s="1"/>
      <c r="AU118" s="4" t="s">
        <v>246</v>
      </c>
      <c r="AV118" s="1">
        <v>125</v>
      </c>
    </row>
    <row r="119" spans="1:48" ht="30" customHeight="1">
      <c r="A119" s="8" t="s">
        <v>103</v>
      </c>
      <c r="B119" s="8"/>
      <c r="C119" s="8"/>
      <c r="D119" s="8"/>
      <c r="E119" s="8"/>
      <c r="F119" s="9">
        <f>SUM(F100:F118)-F106-F118</f>
        <v>0</v>
      </c>
      <c r="G119" s="8"/>
      <c r="H119" s="9">
        <f>SUM(H100:H118)-H106-H118</f>
        <v>0</v>
      </c>
      <c r="I119" s="8"/>
      <c r="J119" s="9">
        <f>SUM(J100:J118)-J106-J118</f>
        <v>0</v>
      </c>
      <c r="K119" s="8"/>
      <c r="L119" s="9">
        <f>SUM(L100:L118)-L106-L118</f>
        <v>0</v>
      </c>
      <c r="M119" s="8"/>
      <c r="N119" t="s">
        <v>304</v>
      </c>
    </row>
    <row r="120" spans="1:48" ht="30" customHeight="1">
      <c r="A120" s="79"/>
      <c r="B120" s="79"/>
      <c r="C120" s="79"/>
      <c r="D120" s="79"/>
      <c r="E120" s="79"/>
      <c r="F120" s="9"/>
      <c r="G120" s="79"/>
      <c r="H120" s="9"/>
      <c r="I120" s="79"/>
      <c r="J120" s="9"/>
      <c r="K120" s="79"/>
      <c r="L120" s="9"/>
      <c r="M120" s="79"/>
    </row>
    <row r="121" spans="1:48" ht="30" customHeight="1">
      <c r="A121" s="80" t="s">
        <v>72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1"/>
      <c r="O121" s="1"/>
      <c r="P121" s="1"/>
      <c r="Q121" s="4" t="s">
        <v>366</v>
      </c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</row>
    <row r="122" spans="1:48" ht="30" customHeight="1">
      <c r="A122" s="7" t="s">
        <v>43</v>
      </c>
      <c r="B122" s="7" t="s">
        <v>466</v>
      </c>
      <c r="C122" s="7" t="s">
        <v>494</v>
      </c>
      <c r="D122" s="8">
        <v>21</v>
      </c>
      <c r="E122" s="9"/>
      <c r="F122" s="9">
        <f t="shared" ref="F122:F131" si="26">TRUNC(E122*D122,0)</f>
        <v>0</v>
      </c>
      <c r="G122" s="9"/>
      <c r="H122" s="9">
        <f t="shared" ref="H122:H131" si="27">TRUNC(G122*D122,0)</f>
        <v>0</v>
      </c>
      <c r="I122" s="9"/>
      <c r="J122" s="9">
        <f t="shared" ref="J122:J131" si="28">TRUNC(I122*D122,0)</f>
        <v>0</v>
      </c>
      <c r="K122" s="9">
        <f t="shared" ref="K122:K131" si="29">TRUNC(E122+G122+I122,0)</f>
        <v>0</v>
      </c>
      <c r="L122" s="9">
        <f t="shared" ref="L122:L131" si="30">TRUNC(F122+H122+J122,0)</f>
        <v>0</v>
      </c>
      <c r="M122" s="7"/>
      <c r="N122" s="4" t="s">
        <v>179</v>
      </c>
      <c r="O122" s="4" t="s">
        <v>490</v>
      </c>
      <c r="P122" s="4" t="s">
        <v>490</v>
      </c>
      <c r="Q122" s="4" t="s">
        <v>366</v>
      </c>
      <c r="R122" s="4" t="s">
        <v>497</v>
      </c>
      <c r="S122" s="4" t="s">
        <v>498</v>
      </c>
      <c r="T122" s="4" t="s">
        <v>498</v>
      </c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4" t="s">
        <v>490</v>
      </c>
      <c r="AS122" s="4" t="s">
        <v>490</v>
      </c>
      <c r="AT122" s="1"/>
      <c r="AU122" s="4" t="s">
        <v>247</v>
      </c>
      <c r="AV122" s="1">
        <v>58</v>
      </c>
    </row>
    <row r="123" spans="1:48" ht="30" customHeight="1">
      <c r="A123" s="7" t="s">
        <v>43</v>
      </c>
      <c r="B123" s="7" t="s">
        <v>44</v>
      </c>
      <c r="C123" s="7" t="s">
        <v>494</v>
      </c>
      <c r="D123" s="8">
        <v>14</v>
      </c>
      <c r="E123" s="9"/>
      <c r="F123" s="9">
        <f t="shared" si="26"/>
        <v>0</v>
      </c>
      <c r="G123" s="9"/>
      <c r="H123" s="9">
        <f t="shared" si="27"/>
        <v>0</v>
      </c>
      <c r="I123" s="9"/>
      <c r="J123" s="9">
        <f t="shared" si="28"/>
        <v>0</v>
      </c>
      <c r="K123" s="9">
        <f t="shared" si="29"/>
        <v>0</v>
      </c>
      <c r="L123" s="9">
        <f t="shared" si="30"/>
        <v>0</v>
      </c>
      <c r="M123" s="7"/>
      <c r="N123" s="4" t="s">
        <v>183</v>
      </c>
      <c r="O123" s="4" t="s">
        <v>490</v>
      </c>
      <c r="P123" s="4" t="s">
        <v>490</v>
      </c>
      <c r="Q123" s="4" t="s">
        <v>366</v>
      </c>
      <c r="R123" s="4" t="s">
        <v>497</v>
      </c>
      <c r="S123" s="4" t="s">
        <v>498</v>
      </c>
      <c r="T123" s="4" t="s">
        <v>498</v>
      </c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4" t="s">
        <v>490</v>
      </c>
      <c r="AS123" s="4" t="s">
        <v>490</v>
      </c>
      <c r="AT123" s="1"/>
      <c r="AU123" s="4" t="s">
        <v>248</v>
      </c>
      <c r="AV123" s="1">
        <v>59</v>
      </c>
    </row>
    <row r="124" spans="1:48" ht="30" customHeight="1">
      <c r="A124" s="7" t="s">
        <v>127</v>
      </c>
      <c r="B124" s="7" t="s">
        <v>45</v>
      </c>
      <c r="C124" s="7" t="s">
        <v>494</v>
      </c>
      <c r="D124" s="8">
        <v>14</v>
      </c>
      <c r="E124" s="9"/>
      <c r="F124" s="9">
        <f t="shared" si="26"/>
        <v>0</v>
      </c>
      <c r="G124" s="9"/>
      <c r="H124" s="9">
        <f t="shared" si="27"/>
        <v>0</v>
      </c>
      <c r="I124" s="9"/>
      <c r="J124" s="9">
        <f t="shared" si="28"/>
        <v>0</v>
      </c>
      <c r="K124" s="9">
        <f t="shared" si="29"/>
        <v>0</v>
      </c>
      <c r="L124" s="9">
        <f t="shared" si="30"/>
        <v>0</v>
      </c>
      <c r="M124" s="7"/>
      <c r="N124" s="4" t="s">
        <v>180</v>
      </c>
      <c r="O124" s="4" t="s">
        <v>490</v>
      </c>
      <c r="P124" s="4" t="s">
        <v>490</v>
      </c>
      <c r="Q124" s="4" t="s">
        <v>366</v>
      </c>
      <c r="R124" s="4" t="s">
        <v>497</v>
      </c>
      <c r="S124" s="4" t="s">
        <v>498</v>
      </c>
      <c r="T124" s="4" t="s">
        <v>498</v>
      </c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4" t="s">
        <v>490</v>
      </c>
      <c r="AS124" s="4" t="s">
        <v>490</v>
      </c>
      <c r="AT124" s="1"/>
      <c r="AU124" s="4" t="s">
        <v>249</v>
      </c>
      <c r="AV124" s="1">
        <v>60</v>
      </c>
    </row>
    <row r="125" spans="1:48" ht="30" customHeight="1">
      <c r="A125" s="7" t="s">
        <v>46</v>
      </c>
      <c r="B125" s="7" t="s">
        <v>367</v>
      </c>
      <c r="C125" s="7" t="s">
        <v>500</v>
      </c>
      <c r="D125" s="8">
        <v>2</v>
      </c>
      <c r="E125" s="9"/>
      <c r="F125" s="9">
        <f t="shared" si="26"/>
        <v>0</v>
      </c>
      <c r="G125" s="9"/>
      <c r="H125" s="9">
        <f t="shared" si="27"/>
        <v>0</v>
      </c>
      <c r="I125" s="9"/>
      <c r="J125" s="9">
        <f t="shared" si="28"/>
        <v>0</v>
      </c>
      <c r="K125" s="9">
        <f t="shared" si="29"/>
        <v>0</v>
      </c>
      <c r="L125" s="9">
        <f t="shared" si="30"/>
        <v>0</v>
      </c>
      <c r="M125" s="7"/>
      <c r="N125" s="4" t="s">
        <v>182</v>
      </c>
      <c r="O125" s="4" t="s">
        <v>490</v>
      </c>
      <c r="P125" s="4" t="s">
        <v>490</v>
      </c>
      <c r="Q125" s="4" t="s">
        <v>366</v>
      </c>
      <c r="R125" s="4" t="s">
        <v>497</v>
      </c>
      <c r="S125" s="4" t="s">
        <v>498</v>
      </c>
      <c r="T125" s="4" t="s">
        <v>498</v>
      </c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4" t="s">
        <v>490</v>
      </c>
      <c r="AS125" s="4" t="s">
        <v>490</v>
      </c>
      <c r="AT125" s="1"/>
      <c r="AU125" s="4" t="s">
        <v>250</v>
      </c>
      <c r="AV125" s="1">
        <v>61</v>
      </c>
    </row>
    <row r="126" spans="1:48" ht="30" customHeight="1">
      <c r="A126" s="7" t="s">
        <v>46</v>
      </c>
      <c r="B126" s="7" t="s">
        <v>465</v>
      </c>
      <c r="C126" s="7" t="s">
        <v>468</v>
      </c>
      <c r="D126" s="8">
        <v>6</v>
      </c>
      <c r="E126" s="9"/>
      <c r="F126" s="9">
        <f t="shared" si="26"/>
        <v>0</v>
      </c>
      <c r="G126" s="9"/>
      <c r="H126" s="9">
        <f t="shared" si="27"/>
        <v>0</v>
      </c>
      <c r="I126" s="9"/>
      <c r="J126" s="9">
        <f t="shared" si="28"/>
        <v>0</v>
      </c>
      <c r="K126" s="9">
        <f t="shared" si="29"/>
        <v>0</v>
      </c>
      <c r="L126" s="9">
        <f t="shared" si="30"/>
        <v>0</v>
      </c>
      <c r="M126" s="7"/>
      <c r="N126" s="4" t="s">
        <v>181</v>
      </c>
      <c r="O126" s="4" t="s">
        <v>490</v>
      </c>
      <c r="P126" s="4" t="s">
        <v>490</v>
      </c>
      <c r="Q126" s="4" t="s">
        <v>366</v>
      </c>
      <c r="R126" s="4" t="s">
        <v>497</v>
      </c>
      <c r="S126" s="4" t="s">
        <v>498</v>
      </c>
      <c r="T126" s="4" t="s">
        <v>498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4" t="s">
        <v>490</v>
      </c>
      <c r="AS126" s="4" t="s">
        <v>490</v>
      </c>
      <c r="AT126" s="1"/>
      <c r="AU126" s="4" t="s">
        <v>251</v>
      </c>
      <c r="AV126" s="1">
        <v>62</v>
      </c>
    </row>
    <row r="127" spans="1:48" ht="30" customHeight="1">
      <c r="A127" s="7" t="s">
        <v>47</v>
      </c>
      <c r="B127" s="7" t="s">
        <v>48</v>
      </c>
      <c r="C127" s="7" t="s">
        <v>500</v>
      </c>
      <c r="D127" s="8">
        <v>3</v>
      </c>
      <c r="E127" s="9"/>
      <c r="F127" s="9">
        <f t="shared" si="26"/>
        <v>0</v>
      </c>
      <c r="G127" s="9"/>
      <c r="H127" s="9">
        <f t="shared" si="27"/>
        <v>0</v>
      </c>
      <c r="I127" s="9"/>
      <c r="J127" s="9">
        <f t="shared" si="28"/>
        <v>0</v>
      </c>
      <c r="K127" s="9">
        <f t="shared" si="29"/>
        <v>0</v>
      </c>
      <c r="L127" s="9">
        <f t="shared" si="30"/>
        <v>0</v>
      </c>
      <c r="M127" s="7"/>
      <c r="N127" s="4" t="s">
        <v>142</v>
      </c>
      <c r="O127" s="4" t="s">
        <v>490</v>
      </c>
      <c r="P127" s="4" t="s">
        <v>490</v>
      </c>
      <c r="Q127" s="4" t="s">
        <v>366</v>
      </c>
      <c r="R127" s="4" t="s">
        <v>497</v>
      </c>
      <c r="S127" s="4" t="s">
        <v>498</v>
      </c>
      <c r="T127" s="4" t="s">
        <v>498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4" t="s">
        <v>490</v>
      </c>
      <c r="AS127" s="4" t="s">
        <v>490</v>
      </c>
      <c r="AT127" s="1"/>
      <c r="AU127" s="4" t="s">
        <v>252</v>
      </c>
      <c r="AV127" s="1">
        <v>96</v>
      </c>
    </row>
    <row r="128" spans="1:48" ht="30" customHeight="1">
      <c r="A128" s="7" t="s">
        <v>368</v>
      </c>
      <c r="B128" s="7" t="s">
        <v>458</v>
      </c>
      <c r="C128" s="7" t="s">
        <v>494</v>
      </c>
      <c r="D128" s="8">
        <v>3</v>
      </c>
      <c r="E128" s="9"/>
      <c r="F128" s="9">
        <f t="shared" si="26"/>
        <v>0</v>
      </c>
      <c r="G128" s="9"/>
      <c r="H128" s="9">
        <f t="shared" si="27"/>
        <v>0</v>
      </c>
      <c r="I128" s="9"/>
      <c r="J128" s="9">
        <f t="shared" si="28"/>
        <v>0</v>
      </c>
      <c r="K128" s="9">
        <f t="shared" si="29"/>
        <v>0</v>
      </c>
      <c r="L128" s="9">
        <f t="shared" si="30"/>
        <v>0</v>
      </c>
      <c r="M128" s="7"/>
      <c r="N128" s="4" t="s">
        <v>141</v>
      </c>
      <c r="O128" s="4" t="s">
        <v>490</v>
      </c>
      <c r="P128" s="4" t="s">
        <v>490</v>
      </c>
      <c r="Q128" s="4" t="s">
        <v>366</v>
      </c>
      <c r="R128" s="4" t="s">
        <v>497</v>
      </c>
      <c r="S128" s="4" t="s">
        <v>498</v>
      </c>
      <c r="T128" s="4" t="s">
        <v>498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4" t="s">
        <v>490</v>
      </c>
      <c r="AS128" s="4" t="s">
        <v>490</v>
      </c>
      <c r="AT128" s="1"/>
      <c r="AU128" s="4" t="s">
        <v>253</v>
      </c>
      <c r="AV128" s="1">
        <v>64</v>
      </c>
    </row>
    <row r="129" spans="1:48" ht="30" customHeight="1">
      <c r="A129" s="7" t="s">
        <v>369</v>
      </c>
      <c r="B129" s="7" t="s">
        <v>458</v>
      </c>
      <c r="C129" s="7" t="s">
        <v>494</v>
      </c>
      <c r="D129" s="8">
        <v>9</v>
      </c>
      <c r="E129" s="9"/>
      <c r="F129" s="9">
        <f t="shared" si="26"/>
        <v>0</v>
      </c>
      <c r="G129" s="9"/>
      <c r="H129" s="9">
        <f t="shared" si="27"/>
        <v>0</v>
      </c>
      <c r="I129" s="9"/>
      <c r="J129" s="9">
        <f t="shared" si="28"/>
        <v>0</v>
      </c>
      <c r="K129" s="9">
        <f t="shared" si="29"/>
        <v>0</v>
      </c>
      <c r="L129" s="9">
        <f t="shared" si="30"/>
        <v>0</v>
      </c>
      <c r="M129" s="7"/>
      <c r="N129" s="4" t="s">
        <v>140</v>
      </c>
      <c r="O129" s="4" t="s">
        <v>490</v>
      </c>
      <c r="P129" s="4" t="s">
        <v>490</v>
      </c>
      <c r="Q129" s="4" t="s">
        <v>366</v>
      </c>
      <c r="R129" s="4" t="s">
        <v>497</v>
      </c>
      <c r="S129" s="4" t="s">
        <v>498</v>
      </c>
      <c r="T129" s="4" t="s">
        <v>498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4" t="s">
        <v>490</v>
      </c>
      <c r="AS129" s="4" t="s">
        <v>490</v>
      </c>
      <c r="AT129" s="1"/>
      <c r="AU129" s="4" t="s">
        <v>254</v>
      </c>
      <c r="AV129" s="1">
        <v>65</v>
      </c>
    </row>
    <row r="130" spans="1:48" ht="30" customHeight="1">
      <c r="A130" s="7" t="s">
        <v>370</v>
      </c>
      <c r="B130" s="7" t="s">
        <v>490</v>
      </c>
      <c r="C130" s="7" t="s">
        <v>471</v>
      </c>
      <c r="D130" s="8">
        <v>19</v>
      </c>
      <c r="E130" s="9"/>
      <c r="F130" s="9">
        <f t="shared" si="26"/>
        <v>0</v>
      </c>
      <c r="G130" s="9"/>
      <c r="H130" s="9">
        <f t="shared" si="27"/>
        <v>0</v>
      </c>
      <c r="I130" s="9"/>
      <c r="J130" s="9">
        <f t="shared" si="28"/>
        <v>0</v>
      </c>
      <c r="K130" s="9">
        <f t="shared" si="29"/>
        <v>0</v>
      </c>
      <c r="L130" s="9">
        <f t="shared" si="30"/>
        <v>0</v>
      </c>
      <c r="M130" s="7"/>
      <c r="N130" s="4" t="s">
        <v>139</v>
      </c>
      <c r="O130" s="4" t="s">
        <v>490</v>
      </c>
      <c r="P130" s="4" t="s">
        <v>490</v>
      </c>
      <c r="Q130" s="4" t="s">
        <v>366</v>
      </c>
      <c r="R130" s="4" t="s">
        <v>497</v>
      </c>
      <c r="S130" s="4" t="s">
        <v>498</v>
      </c>
      <c r="T130" s="4" t="s">
        <v>498</v>
      </c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4" t="s">
        <v>490</v>
      </c>
      <c r="AS130" s="4" t="s">
        <v>490</v>
      </c>
      <c r="AT130" s="1"/>
      <c r="AU130" s="4" t="s">
        <v>255</v>
      </c>
      <c r="AV130" s="1">
        <v>66</v>
      </c>
    </row>
    <row r="131" spans="1:48" ht="30" customHeight="1">
      <c r="A131" s="7" t="s">
        <v>49</v>
      </c>
      <c r="B131" s="7" t="s">
        <v>122</v>
      </c>
      <c r="C131" s="7" t="s">
        <v>456</v>
      </c>
      <c r="D131" s="8">
        <v>1</v>
      </c>
      <c r="E131" s="9"/>
      <c r="F131" s="9">
        <f t="shared" si="26"/>
        <v>0</v>
      </c>
      <c r="G131" s="9"/>
      <c r="H131" s="9">
        <f t="shared" si="27"/>
        <v>0</v>
      </c>
      <c r="I131" s="9"/>
      <c r="J131" s="9">
        <f t="shared" si="28"/>
        <v>0</v>
      </c>
      <c r="K131" s="9">
        <f t="shared" si="29"/>
        <v>0</v>
      </c>
      <c r="L131" s="9">
        <f t="shared" si="30"/>
        <v>0</v>
      </c>
      <c r="M131" s="7"/>
      <c r="N131" s="4" t="s">
        <v>138</v>
      </c>
      <c r="O131" s="4" t="s">
        <v>490</v>
      </c>
      <c r="P131" s="4" t="s">
        <v>490</v>
      </c>
      <c r="Q131" s="4" t="s">
        <v>366</v>
      </c>
      <c r="R131" s="4" t="s">
        <v>497</v>
      </c>
      <c r="S131" s="4" t="s">
        <v>498</v>
      </c>
      <c r="T131" s="4" t="s">
        <v>498</v>
      </c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4" t="s">
        <v>490</v>
      </c>
      <c r="AS131" s="4" t="s">
        <v>490</v>
      </c>
      <c r="AT131" s="1"/>
      <c r="AU131" s="4" t="s">
        <v>256</v>
      </c>
      <c r="AV131" s="1">
        <v>67</v>
      </c>
    </row>
    <row r="132" spans="1:48" ht="30" customHeight="1">
      <c r="A132" s="8" t="s">
        <v>103</v>
      </c>
      <c r="B132" s="8"/>
      <c r="C132" s="8"/>
      <c r="D132" s="8"/>
      <c r="E132" s="8"/>
      <c r="F132" s="9">
        <f>SUM(F122:F131)</f>
        <v>0</v>
      </c>
      <c r="G132" s="8"/>
      <c r="H132" s="9">
        <f>SUM(H122:H131)</f>
        <v>0</v>
      </c>
      <c r="I132" s="8"/>
      <c r="J132" s="9">
        <f>SUM(J122:J131)</f>
        <v>0</v>
      </c>
      <c r="K132" s="8"/>
      <c r="L132" s="9">
        <f>SUM(L122:L131)</f>
        <v>0</v>
      </c>
      <c r="M132" s="8"/>
      <c r="N132" t="s">
        <v>304</v>
      </c>
    </row>
    <row r="133" spans="1:48" ht="30" customHeight="1">
      <c r="A133" s="79"/>
      <c r="B133" s="79"/>
      <c r="C133" s="79"/>
      <c r="D133" s="79"/>
      <c r="E133" s="79"/>
      <c r="F133" s="9"/>
      <c r="G133" s="79"/>
      <c r="H133" s="9"/>
      <c r="I133" s="79"/>
      <c r="J133" s="9"/>
      <c r="K133" s="79"/>
      <c r="L133" s="9"/>
      <c r="M133" s="79"/>
    </row>
    <row r="134" spans="1:48" ht="30" customHeight="1">
      <c r="A134" s="80" t="s">
        <v>75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1"/>
      <c r="O134" s="1"/>
      <c r="P134" s="1"/>
      <c r="Q134" s="4" t="s">
        <v>371</v>
      </c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 spans="1:48" ht="30" customHeight="1">
      <c r="A135" s="7" t="s">
        <v>126</v>
      </c>
      <c r="B135" s="7" t="s">
        <v>386</v>
      </c>
      <c r="C135" s="7" t="s">
        <v>468</v>
      </c>
      <c r="D135" s="8">
        <v>3</v>
      </c>
      <c r="E135" s="9"/>
      <c r="F135" s="9">
        <f>TRUNC(E135*D135,0)</f>
        <v>0</v>
      </c>
      <c r="G135" s="9"/>
      <c r="H135" s="9">
        <f>TRUNC(G135*D135,0)</f>
        <v>0</v>
      </c>
      <c r="I135" s="9"/>
      <c r="J135" s="9">
        <f>TRUNC(I135*D135,0)</f>
        <v>0</v>
      </c>
      <c r="K135" s="9">
        <f t="shared" ref="K135:L138" si="31">TRUNC(E135+G135+I135,0)</f>
        <v>0</v>
      </c>
      <c r="L135" s="9">
        <f t="shared" si="31"/>
        <v>0</v>
      </c>
      <c r="M135" s="7"/>
      <c r="N135" s="4" t="s">
        <v>137</v>
      </c>
      <c r="O135" s="4" t="s">
        <v>490</v>
      </c>
      <c r="P135" s="4" t="s">
        <v>490</v>
      </c>
      <c r="Q135" s="4" t="s">
        <v>371</v>
      </c>
      <c r="R135" s="4" t="s">
        <v>497</v>
      </c>
      <c r="S135" s="4" t="s">
        <v>498</v>
      </c>
      <c r="T135" s="4" t="s">
        <v>498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4" t="s">
        <v>490</v>
      </c>
      <c r="AS135" s="4" t="s">
        <v>490</v>
      </c>
      <c r="AT135" s="1"/>
      <c r="AU135" s="4" t="s">
        <v>257</v>
      </c>
      <c r="AV135" s="1">
        <v>69</v>
      </c>
    </row>
    <row r="136" spans="1:48" ht="30" customHeight="1">
      <c r="A136" s="7" t="s">
        <v>372</v>
      </c>
      <c r="B136" s="7" t="s">
        <v>50</v>
      </c>
      <c r="C136" s="7" t="s">
        <v>468</v>
      </c>
      <c r="D136" s="8">
        <v>3</v>
      </c>
      <c r="E136" s="9"/>
      <c r="F136" s="9">
        <f>TRUNC(E136*D136,0)</f>
        <v>0</v>
      </c>
      <c r="G136" s="9"/>
      <c r="H136" s="9">
        <f>TRUNC(G136*D136,0)</f>
        <v>0</v>
      </c>
      <c r="I136" s="9"/>
      <c r="J136" s="9">
        <f>TRUNC(I136*D136,0)</f>
        <v>0</v>
      </c>
      <c r="K136" s="9">
        <f t="shared" si="31"/>
        <v>0</v>
      </c>
      <c r="L136" s="9">
        <f t="shared" si="31"/>
        <v>0</v>
      </c>
      <c r="M136" s="7"/>
      <c r="N136" s="4" t="s">
        <v>136</v>
      </c>
      <c r="O136" s="4" t="s">
        <v>490</v>
      </c>
      <c r="P136" s="4" t="s">
        <v>490</v>
      </c>
      <c r="Q136" s="4" t="s">
        <v>371</v>
      </c>
      <c r="R136" s="4" t="s">
        <v>497</v>
      </c>
      <c r="S136" s="4" t="s">
        <v>498</v>
      </c>
      <c r="T136" s="4" t="s">
        <v>498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4" t="s">
        <v>490</v>
      </c>
      <c r="AS136" s="4" t="s">
        <v>490</v>
      </c>
      <c r="AT136" s="1"/>
      <c r="AU136" s="4" t="s">
        <v>258</v>
      </c>
      <c r="AV136" s="1">
        <v>70</v>
      </c>
    </row>
    <row r="137" spans="1:48" ht="30" customHeight="1">
      <c r="A137" s="7" t="s">
        <v>51</v>
      </c>
      <c r="B137" s="7" t="s">
        <v>52</v>
      </c>
      <c r="C137" s="7" t="s">
        <v>494</v>
      </c>
      <c r="D137" s="8">
        <v>13</v>
      </c>
      <c r="E137" s="9"/>
      <c r="F137" s="9">
        <f>TRUNC(E137*D137,0)</f>
        <v>0</v>
      </c>
      <c r="G137" s="9"/>
      <c r="H137" s="9">
        <f>TRUNC(G137*D137,0)</f>
        <v>0</v>
      </c>
      <c r="I137" s="9"/>
      <c r="J137" s="9">
        <f>TRUNC(I137*D137,0)</f>
        <v>0</v>
      </c>
      <c r="K137" s="9">
        <f t="shared" si="31"/>
        <v>0</v>
      </c>
      <c r="L137" s="9">
        <f t="shared" si="31"/>
        <v>0</v>
      </c>
      <c r="M137" s="7"/>
      <c r="N137" s="4" t="s">
        <v>135</v>
      </c>
      <c r="O137" s="4" t="s">
        <v>490</v>
      </c>
      <c r="P137" s="4" t="s">
        <v>490</v>
      </c>
      <c r="Q137" s="4" t="s">
        <v>371</v>
      </c>
      <c r="R137" s="4" t="s">
        <v>497</v>
      </c>
      <c r="S137" s="4" t="s">
        <v>498</v>
      </c>
      <c r="T137" s="4" t="s">
        <v>498</v>
      </c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4" t="s">
        <v>490</v>
      </c>
      <c r="AS137" s="4" t="s">
        <v>490</v>
      </c>
      <c r="AT137" s="1"/>
      <c r="AU137" s="4" t="s">
        <v>259</v>
      </c>
      <c r="AV137" s="1">
        <v>71</v>
      </c>
    </row>
    <row r="138" spans="1:48" ht="30" customHeight="1">
      <c r="A138" s="7" t="s">
        <v>373</v>
      </c>
      <c r="B138" s="7" t="s">
        <v>53</v>
      </c>
      <c r="C138" s="7" t="s">
        <v>494</v>
      </c>
      <c r="D138" s="8">
        <v>9</v>
      </c>
      <c r="E138" s="9"/>
      <c r="F138" s="9">
        <f>TRUNC(E138*D138,0)</f>
        <v>0</v>
      </c>
      <c r="G138" s="9"/>
      <c r="H138" s="9">
        <f>TRUNC(G138*D138,0)</f>
        <v>0</v>
      </c>
      <c r="I138" s="9"/>
      <c r="J138" s="9">
        <f>TRUNC(I138*D138,0)</f>
        <v>0</v>
      </c>
      <c r="K138" s="9">
        <f t="shared" si="31"/>
        <v>0</v>
      </c>
      <c r="L138" s="9">
        <f t="shared" si="31"/>
        <v>0</v>
      </c>
      <c r="M138" s="7"/>
      <c r="N138" s="4" t="s">
        <v>134</v>
      </c>
      <c r="O138" s="4" t="s">
        <v>490</v>
      </c>
      <c r="P138" s="4" t="s">
        <v>490</v>
      </c>
      <c r="Q138" s="4" t="s">
        <v>371</v>
      </c>
      <c r="R138" s="4" t="s">
        <v>497</v>
      </c>
      <c r="S138" s="4" t="s">
        <v>498</v>
      </c>
      <c r="T138" s="4" t="s">
        <v>498</v>
      </c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4" t="s">
        <v>490</v>
      </c>
      <c r="AS138" s="4" t="s">
        <v>490</v>
      </c>
      <c r="AT138" s="1"/>
      <c r="AU138" s="4" t="s">
        <v>260</v>
      </c>
      <c r="AV138" s="1">
        <v>72</v>
      </c>
    </row>
    <row r="139" spans="1:48" ht="30" customHeight="1">
      <c r="A139" s="8" t="s">
        <v>103</v>
      </c>
      <c r="B139" s="8"/>
      <c r="C139" s="8"/>
      <c r="D139" s="8"/>
      <c r="E139" s="8"/>
      <c r="F139" s="9">
        <f>SUM(F135:F138)</f>
        <v>0</v>
      </c>
      <c r="G139" s="8"/>
      <c r="H139" s="9">
        <f>SUM(H135:H138)</f>
        <v>0</v>
      </c>
      <c r="I139" s="8"/>
      <c r="J139" s="9">
        <f>SUM(J135:J138)</f>
        <v>0</v>
      </c>
      <c r="K139" s="8"/>
      <c r="L139" s="9">
        <f>SUM(L135:L138)</f>
        <v>0</v>
      </c>
      <c r="M139" s="8"/>
      <c r="N139" t="s">
        <v>304</v>
      </c>
    </row>
    <row r="140" spans="1:48" ht="30" customHeight="1">
      <c r="A140" s="79"/>
      <c r="B140" s="79"/>
      <c r="C140" s="79"/>
      <c r="D140" s="79"/>
      <c r="E140" s="79"/>
      <c r="F140" s="9"/>
      <c r="G140" s="79"/>
      <c r="H140" s="9"/>
      <c r="I140" s="79"/>
      <c r="J140" s="9"/>
      <c r="K140" s="79"/>
      <c r="L140" s="9"/>
      <c r="M140" s="79"/>
    </row>
    <row r="141" spans="1:48" ht="30" customHeight="1">
      <c r="A141" s="80" t="s">
        <v>74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1"/>
      <c r="O141" s="1"/>
      <c r="P141" s="1"/>
      <c r="Q141" s="4" t="s">
        <v>374</v>
      </c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</row>
    <row r="142" spans="1:48" ht="30" customHeight="1">
      <c r="A142" s="7" t="s">
        <v>482</v>
      </c>
      <c r="B142" s="7" t="s">
        <v>375</v>
      </c>
      <c r="C142" s="7" t="s">
        <v>486</v>
      </c>
      <c r="D142" s="8">
        <v>22</v>
      </c>
      <c r="E142" s="9"/>
      <c r="F142" s="9">
        <f>TRUNC(E142*D142,0)</f>
        <v>0</v>
      </c>
      <c r="G142" s="9"/>
      <c r="H142" s="9">
        <f>TRUNC(G142*D142,0)</f>
        <v>0</v>
      </c>
      <c r="I142" s="9"/>
      <c r="J142" s="9">
        <f>TRUNC(I142*D142,0)</f>
        <v>0</v>
      </c>
      <c r="K142" s="9">
        <f t="shared" ref="K142:L145" si="32">TRUNC(E142+G142+I142,0)</f>
        <v>0</v>
      </c>
      <c r="L142" s="9">
        <f t="shared" si="32"/>
        <v>0</v>
      </c>
      <c r="M142" s="7"/>
      <c r="N142" s="4" t="s">
        <v>401</v>
      </c>
      <c r="O142" s="4" t="s">
        <v>490</v>
      </c>
      <c r="P142" s="4" t="s">
        <v>490</v>
      </c>
      <c r="Q142" s="4" t="s">
        <v>374</v>
      </c>
      <c r="R142" s="4" t="s">
        <v>498</v>
      </c>
      <c r="S142" s="4" t="s">
        <v>498</v>
      </c>
      <c r="T142" s="4" t="s">
        <v>497</v>
      </c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4" t="s">
        <v>490</v>
      </c>
      <c r="AS142" s="4" t="s">
        <v>490</v>
      </c>
      <c r="AT142" s="1"/>
      <c r="AU142" s="4" t="s">
        <v>23</v>
      </c>
      <c r="AV142" s="1">
        <v>135</v>
      </c>
    </row>
    <row r="143" spans="1:48" ht="30" customHeight="1">
      <c r="A143" s="7" t="s">
        <v>480</v>
      </c>
      <c r="B143" s="7" t="s">
        <v>481</v>
      </c>
      <c r="C143" s="7" t="s">
        <v>500</v>
      </c>
      <c r="D143" s="8">
        <v>4</v>
      </c>
      <c r="E143" s="9"/>
      <c r="F143" s="9">
        <f>TRUNC(E143*D143,0)</f>
        <v>0</v>
      </c>
      <c r="G143" s="9"/>
      <c r="H143" s="9">
        <f>TRUNC(G143*D143,0)</f>
        <v>0</v>
      </c>
      <c r="I143" s="9"/>
      <c r="J143" s="9">
        <f>TRUNC(I143*D143,0)</f>
        <v>0</v>
      </c>
      <c r="K143" s="9">
        <f t="shared" si="32"/>
        <v>0</v>
      </c>
      <c r="L143" s="9">
        <f t="shared" si="32"/>
        <v>0</v>
      </c>
      <c r="M143" s="7"/>
      <c r="N143" s="4" t="s">
        <v>402</v>
      </c>
      <c r="O143" s="4" t="s">
        <v>490</v>
      </c>
      <c r="P143" s="4" t="s">
        <v>490</v>
      </c>
      <c r="Q143" s="4" t="s">
        <v>374</v>
      </c>
      <c r="R143" s="4" t="s">
        <v>498</v>
      </c>
      <c r="S143" s="4" t="s">
        <v>498</v>
      </c>
      <c r="T143" s="4" t="s">
        <v>497</v>
      </c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4" t="s">
        <v>490</v>
      </c>
      <c r="AS143" s="4" t="s">
        <v>490</v>
      </c>
      <c r="AT143" s="1"/>
      <c r="AU143" s="4" t="s">
        <v>24</v>
      </c>
      <c r="AV143" s="1">
        <v>136</v>
      </c>
    </row>
    <row r="144" spans="1:48" ht="30" customHeight="1">
      <c r="A144" s="7" t="s">
        <v>476</v>
      </c>
      <c r="B144" s="7" t="s">
        <v>481</v>
      </c>
      <c r="C144" s="7" t="s">
        <v>500</v>
      </c>
      <c r="D144" s="8">
        <v>1</v>
      </c>
      <c r="E144" s="9"/>
      <c r="F144" s="9">
        <f>TRUNC(E144*D144,0)</f>
        <v>0</v>
      </c>
      <c r="G144" s="9"/>
      <c r="H144" s="9">
        <f>TRUNC(G144*D144,0)</f>
        <v>0</v>
      </c>
      <c r="I144" s="9"/>
      <c r="J144" s="9">
        <f>TRUNC(I144*D144,0)</f>
        <v>0</v>
      </c>
      <c r="K144" s="9">
        <f t="shared" si="32"/>
        <v>0</v>
      </c>
      <c r="L144" s="9">
        <f t="shared" si="32"/>
        <v>0</v>
      </c>
      <c r="M144" s="7"/>
      <c r="N144" s="4" t="s">
        <v>400</v>
      </c>
      <c r="O144" s="4" t="s">
        <v>490</v>
      </c>
      <c r="P144" s="4" t="s">
        <v>490</v>
      </c>
      <c r="Q144" s="4" t="s">
        <v>374</v>
      </c>
      <c r="R144" s="4" t="s">
        <v>498</v>
      </c>
      <c r="S144" s="4" t="s">
        <v>498</v>
      </c>
      <c r="T144" s="4" t="s">
        <v>497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4" t="s">
        <v>490</v>
      </c>
      <c r="AS144" s="4" t="s">
        <v>490</v>
      </c>
      <c r="AT144" s="1"/>
      <c r="AU144" s="4" t="s">
        <v>25</v>
      </c>
      <c r="AV144" s="1">
        <v>137</v>
      </c>
    </row>
    <row r="145" spans="1:48" ht="30" customHeight="1">
      <c r="A145" s="7" t="s">
        <v>376</v>
      </c>
      <c r="B145" s="7" t="s">
        <v>125</v>
      </c>
      <c r="C145" s="7" t="s">
        <v>486</v>
      </c>
      <c r="D145" s="8">
        <v>22</v>
      </c>
      <c r="E145" s="9"/>
      <c r="F145" s="9">
        <f>TRUNC(E145*D145,0)</f>
        <v>0</v>
      </c>
      <c r="G145" s="9"/>
      <c r="H145" s="9">
        <f>TRUNC(G145*D145,0)</f>
        <v>0</v>
      </c>
      <c r="I145" s="9"/>
      <c r="J145" s="9">
        <f>TRUNC(I145*D145,0)</f>
        <v>0</v>
      </c>
      <c r="K145" s="9">
        <f t="shared" si="32"/>
        <v>0</v>
      </c>
      <c r="L145" s="9">
        <f t="shared" si="32"/>
        <v>0</v>
      </c>
      <c r="M145" s="7"/>
      <c r="N145" s="4" t="s">
        <v>133</v>
      </c>
      <c r="O145" s="4" t="s">
        <v>490</v>
      </c>
      <c r="P145" s="4" t="s">
        <v>490</v>
      </c>
      <c r="Q145" s="4" t="s">
        <v>374</v>
      </c>
      <c r="R145" s="4" t="s">
        <v>498</v>
      </c>
      <c r="S145" s="4" t="s">
        <v>497</v>
      </c>
      <c r="T145" s="4" t="s">
        <v>498</v>
      </c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4" t="s">
        <v>490</v>
      </c>
      <c r="AS145" s="4" t="s">
        <v>490</v>
      </c>
      <c r="AT145" s="1"/>
      <c r="AU145" s="4" t="s">
        <v>261</v>
      </c>
      <c r="AV145" s="1">
        <v>138</v>
      </c>
    </row>
    <row r="146" spans="1:48" ht="30" customHeight="1">
      <c r="A146" s="8" t="s">
        <v>103</v>
      </c>
      <c r="B146" s="8"/>
      <c r="C146" s="8"/>
      <c r="D146" s="8"/>
      <c r="E146" s="8"/>
      <c r="F146" s="9">
        <f>SUM(F142:F145)</f>
        <v>0</v>
      </c>
      <c r="G146" s="8"/>
      <c r="H146" s="9">
        <f>SUM(H142:H145)</f>
        <v>0</v>
      </c>
      <c r="I146" s="8"/>
      <c r="J146" s="9">
        <f>SUM(J142:J145)</f>
        <v>0</v>
      </c>
      <c r="K146" s="8"/>
      <c r="L146" s="9">
        <f>SUM(L142:L145)</f>
        <v>0</v>
      </c>
      <c r="M146" s="8"/>
      <c r="N146" t="s">
        <v>304</v>
      </c>
    </row>
    <row r="147" spans="1:48" ht="30" customHeight="1">
      <c r="A147" s="79"/>
      <c r="B147" s="79"/>
      <c r="C147" s="79"/>
      <c r="D147" s="79"/>
      <c r="E147" s="79"/>
      <c r="F147" s="9"/>
      <c r="G147" s="79"/>
      <c r="H147" s="9"/>
      <c r="I147" s="79"/>
      <c r="J147" s="9"/>
      <c r="K147" s="79"/>
      <c r="L147" s="9"/>
      <c r="M147" s="79"/>
    </row>
    <row r="148" spans="1:48" ht="30" customHeight="1">
      <c r="A148" s="80" t="s">
        <v>79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1"/>
      <c r="O148" s="1"/>
      <c r="P148" s="1"/>
      <c r="Q148" s="4" t="s">
        <v>377</v>
      </c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</row>
    <row r="149" spans="1:48" ht="30" customHeight="1">
      <c r="A149" s="7" t="s">
        <v>128</v>
      </c>
      <c r="B149" s="7" t="s">
        <v>54</v>
      </c>
      <c r="C149" s="7" t="s">
        <v>484</v>
      </c>
      <c r="D149" s="8">
        <v>12.896000000000001</v>
      </c>
      <c r="E149" s="9"/>
      <c r="F149" s="9">
        <f>TRUNC(E149*D149,0)</f>
        <v>0</v>
      </c>
      <c r="G149" s="9"/>
      <c r="H149" s="9">
        <f>TRUNC(G149*D149,0)</f>
        <v>0</v>
      </c>
      <c r="I149" s="9"/>
      <c r="J149" s="9">
        <f>TRUNC(I149*D149,0)</f>
        <v>0</v>
      </c>
      <c r="K149" s="9">
        <f t="shared" ref="K149:L151" si="33">TRUNC(E149+G149+I149,0)</f>
        <v>0</v>
      </c>
      <c r="L149" s="9">
        <f t="shared" si="33"/>
        <v>0</v>
      </c>
      <c r="M149" s="7"/>
      <c r="N149" s="4" t="s">
        <v>132</v>
      </c>
      <c r="O149" s="4" t="s">
        <v>490</v>
      </c>
      <c r="P149" s="4" t="s">
        <v>490</v>
      </c>
      <c r="Q149" s="4" t="s">
        <v>377</v>
      </c>
      <c r="R149" s="4" t="s">
        <v>498</v>
      </c>
      <c r="S149" s="4" t="s">
        <v>498</v>
      </c>
      <c r="T149" s="4" t="s">
        <v>497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4" t="s">
        <v>490</v>
      </c>
      <c r="AS149" s="4" t="s">
        <v>490</v>
      </c>
      <c r="AT149" s="1"/>
      <c r="AU149" s="4" t="s">
        <v>262</v>
      </c>
      <c r="AV149" s="1">
        <v>97</v>
      </c>
    </row>
    <row r="150" spans="1:48" ht="30" customHeight="1">
      <c r="A150" s="7" t="s">
        <v>55</v>
      </c>
      <c r="B150" s="7" t="s">
        <v>78</v>
      </c>
      <c r="C150" s="7" t="s">
        <v>484</v>
      </c>
      <c r="D150" s="8">
        <v>1.54</v>
      </c>
      <c r="E150" s="9"/>
      <c r="F150" s="9">
        <f>TRUNC(E150*D150,0)</f>
        <v>0</v>
      </c>
      <c r="G150" s="9"/>
      <c r="H150" s="9">
        <f>TRUNC(G150*D150,0)</f>
        <v>0</v>
      </c>
      <c r="I150" s="9"/>
      <c r="J150" s="9">
        <f>TRUNC(I150*D150,0)</f>
        <v>0</v>
      </c>
      <c r="K150" s="9">
        <f t="shared" si="33"/>
        <v>0</v>
      </c>
      <c r="L150" s="9">
        <f t="shared" si="33"/>
        <v>0</v>
      </c>
      <c r="M150" s="7"/>
      <c r="N150" s="4" t="s">
        <v>131</v>
      </c>
      <c r="O150" s="4" t="s">
        <v>490</v>
      </c>
      <c r="P150" s="4" t="s">
        <v>490</v>
      </c>
      <c r="Q150" s="4" t="s">
        <v>377</v>
      </c>
      <c r="R150" s="4" t="s">
        <v>498</v>
      </c>
      <c r="S150" s="4" t="s">
        <v>498</v>
      </c>
      <c r="T150" s="4" t="s">
        <v>497</v>
      </c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4" t="s">
        <v>490</v>
      </c>
      <c r="AS150" s="4" t="s">
        <v>490</v>
      </c>
      <c r="AT150" s="1"/>
      <c r="AU150" s="4" t="s">
        <v>263</v>
      </c>
      <c r="AV150" s="1">
        <v>98</v>
      </c>
    </row>
    <row r="151" spans="1:48" ht="30" customHeight="1">
      <c r="A151" s="7" t="s">
        <v>77</v>
      </c>
      <c r="B151" s="7" t="s">
        <v>129</v>
      </c>
      <c r="C151" s="7" t="s">
        <v>484</v>
      </c>
      <c r="D151" s="8">
        <v>14.436</v>
      </c>
      <c r="E151" s="9"/>
      <c r="F151" s="9">
        <f>TRUNC(E151*D151,0)</f>
        <v>0</v>
      </c>
      <c r="G151" s="9"/>
      <c r="H151" s="9">
        <f>TRUNC(G151*D151,0)</f>
        <v>0</v>
      </c>
      <c r="I151" s="9"/>
      <c r="J151" s="9">
        <f>TRUNC(I151*D151,0)</f>
        <v>0</v>
      </c>
      <c r="K151" s="9">
        <f t="shared" si="33"/>
        <v>0</v>
      </c>
      <c r="L151" s="9">
        <f t="shared" si="33"/>
        <v>0</v>
      </c>
      <c r="M151" s="7"/>
      <c r="N151" s="4" t="s">
        <v>130</v>
      </c>
      <c r="O151" s="4" t="s">
        <v>490</v>
      </c>
      <c r="P151" s="4" t="s">
        <v>490</v>
      </c>
      <c r="Q151" s="4" t="s">
        <v>377</v>
      </c>
      <c r="R151" s="4" t="s">
        <v>497</v>
      </c>
      <c r="S151" s="4" t="s">
        <v>498</v>
      </c>
      <c r="T151" s="4" t="s">
        <v>498</v>
      </c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4" t="s">
        <v>490</v>
      </c>
      <c r="AS151" s="4" t="s">
        <v>490</v>
      </c>
      <c r="AT151" s="1"/>
      <c r="AU151" s="4" t="s">
        <v>264</v>
      </c>
      <c r="AV151" s="1">
        <v>99</v>
      </c>
    </row>
    <row r="152" spans="1:48" ht="30" customHeight="1">
      <c r="A152" s="8" t="s">
        <v>103</v>
      </c>
      <c r="B152" s="8"/>
      <c r="C152" s="8"/>
      <c r="D152" s="8"/>
      <c r="E152" s="8"/>
      <c r="F152" s="9">
        <f>SUM(F149:F151)</f>
        <v>0</v>
      </c>
      <c r="G152" s="8"/>
      <c r="H152" s="9">
        <f>SUM(H149:H151)</f>
        <v>0</v>
      </c>
      <c r="I152" s="8"/>
      <c r="J152" s="9">
        <f>SUM(J149:J151)</f>
        <v>0</v>
      </c>
      <c r="K152" s="8"/>
      <c r="L152" s="9">
        <f>SUM(L149:L151)</f>
        <v>0</v>
      </c>
      <c r="M152" s="8"/>
      <c r="N152" t="s">
        <v>304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4" type="noConversion"/>
  <printOptions horizontalCentered="1"/>
  <pageMargins left="0.78740157480314965" right="0" top="0.98425196850393704" bottom="0.19685039370078741" header="0" footer="0"/>
  <pageSetup paperSize="9" scale="62" fitToHeight="0" orientation="landscape" r:id="rId1"/>
  <rowBreaks count="12" manualBreakCount="12">
    <brk id="211" max="1048575" man="1"/>
    <brk id="237" max="1048575" man="1"/>
    <brk id="263" max="1048575" man="1"/>
    <brk id="289" max="1048575" man="1"/>
    <brk id="315" max="1048575" man="1"/>
    <brk id="341" max="1048575" man="1"/>
    <brk id="367" max="1048575" man="1"/>
    <brk id="393" max="1048575" man="1"/>
    <brk id="419" max="1048575" man="1"/>
    <brk id="445" max="1048575" man="1"/>
    <brk id="471" max="1048575" man="1"/>
    <brk id="49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2015-10-21T00:32:14Z</cp:lastPrinted>
  <dcterms:created xsi:type="dcterms:W3CDTF">2015-09-09T08:32:47Z</dcterms:created>
  <dcterms:modified xsi:type="dcterms:W3CDTF">2015-10-21T00:43:57Z</dcterms:modified>
</cp:coreProperties>
</file>