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9440" windowHeight="14745"/>
  </bookViews>
  <sheets>
    <sheet name="원가계산서" sheetId="3" r:id="rId1"/>
    <sheet name="공종별집계표" sheetId="8" r:id="rId2"/>
    <sheet name="내역서" sheetId="7" r:id="rId3"/>
  </sheets>
  <definedNames>
    <definedName name="_xlnm.Print_Area" localSheetId="1">공종별집계표!$A$1:$M$27</definedName>
    <definedName name="_xlnm.Print_Area" localSheetId="2">내역서!$A$1:$M$339</definedName>
    <definedName name="_xlnm.Print_Titles" localSheetId="1">공종별집계표!$1:$4</definedName>
    <definedName name="_xlnm.Print_Titles" localSheetId="2">내역서!$1:$3</definedName>
    <definedName name="_xlnm.Print_Titles" localSheetId="0">원가계산서!$1:$4</definedName>
  </definedNames>
  <calcPr calcId="125725"/>
</workbook>
</file>

<file path=xl/calcChain.xml><?xml version="1.0" encoding="utf-8"?>
<calcChain xmlns="http://schemas.openxmlformats.org/spreadsheetml/2006/main">
  <c r="F7" i="7"/>
  <c r="K7"/>
  <c r="H7" l="1"/>
  <c r="J7"/>
  <c r="L7" l="1"/>
  <c r="H250" l="1"/>
  <c r="J248"/>
  <c r="H247"/>
  <c r="J246"/>
  <c r="H246"/>
  <c r="J245"/>
  <c r="H245"/>
  <c r="J197"/>
  <c r="H197"/>
  <c r="H181"/>
  <c r="J180"/>
  <c r="H180"/>
  <c r="H179"/>
  <c r="J125"/>
  <c r="H125"/>
  <c r="J53"/>
  <c r="H53"/>
  <c r="J173"/>
  <c r="J29"/>
  <c r="J51" s="1"/>
  <c r="J8" i="8" s="1"/>
  <c r="F249" i="7"/>
  <c r="F248"/>
  <c r="F247"/>
  <c r="F246"/>
  <c r="F245"/>
  <c r="F181"/>
  <c r="F180"/>
  <c r="F179"/>
  <c r="F125"/>
  <c r="J318"/>
  <c r="F197"/>
  <c r="F53"/>
  <c r="J317"/>
  <c r="H278"/>
  <c r="J278"/>
  <c r="J275"/>
  <c r="J274"/>
  <c r="H182"/>
  <c r="H175"/>
  <c r="H174"/>
  <c r="J174"/>
  <c r="H173"/>
  <c r="H6"/>
  <c r="J6"/>
  <c r="H317"/>
  <c r="F250"/>
  <c r="J249"/>
  <c r="H248"/>
  <c r="J181"/>
  <c r="J179"/>
  <c r="J319" l="1"/>
  <c r="J149"/>
  <c r="J171" s="1"/>
  <c r="J13" i="8" s="1"/>
  <c r="J178" i="7"/>
  <c r="J276"/>
  <c r="H277"/>
  <c r="H149"/>
  <c r="H171" s="1"/>
  <c r="H13" i="8" s="1"/>
  <c r="J198" i="7"/>
  <c r="J219" s="1"/>
  <c r="J15" i="8" s="1"/>
  <c r="J247" i="7"/>
  <c r="L247" s="1"/>
  <c r="H249"/>
  <c r="H267" s="1"/>
  <c r="H17" i="8" s="1"/>
  <c r="J250" i="7"/>
  <c r="H275"/>
  <c r="H319"/>
  <c r="J273"/>
  <c r="H318"/>
  <c r="H273"/>
  <c r="H276"/>
  <c r="J277"/>
  <c r="L248"/>
  <c r="H222"/>
  <c r="J176"/>
  <c r="J339"/>
  <c r="J20" i="8" s="1"/>
  <c r="L246" i="7"/>
  <c r="F267"/>
  <c r="L245"/>
  <c r="L197"/>
  <c r="L181"/>
  <c r="L180"/>
  <c r="L179"/>
  <c r="L125"/>
  <c r="L53"/>
  <c r="J293"/>
  <c r="J315" s="1"/>
  <c r="J19" i="8" s="1"/>
  <c r="H271" i="7"/>
  <c r="J222"/>
  <c r="J102"/>
  <c r="H101"/>
  <c r="J78"/>
  <c r="J77"/>
  <c r="H77"/>
  <c r="J54"/>
  <c r="J75" s="1"/>
  <c r="J9" i="8" s="1"/>
  <c r="H54" i="7"/>
  <c r="H75" s="1"/>
  <c r="H9" i="8" s="1"/>
  <c r="F317" i="7"/>
  <c r="L317" s="1"/>
  <c r="J279"/>
  <c r="H279"/>
  <c r="F279"/>
  <c r="H274"/>
  <c r="J271"/>
  <c r="H270"/>
  <c r="F221"/>
  <c r="J177"/>
  <c r="F175"/>
  <c r="H102"/>
  <c r="H29"/>
  <c r="H51" s="1"/>
  <c r="H8" i="8" s="1"/>
  <c r="H5" i="7"/>
  <c r="H27" s="1"/>
  <c r="H7" i="8" s="1"/>
  <c r="F177" i="7" l="1"/>
  <c r="J5"/>
  <c r="J27" s="1"/>
  <c r="J7" i="8" s="1"/>
  <c r="H221" i="7"/>
  <c r="H243" s="1"/>
  <c r="H16" i="8" s="1"/>
  <c r="H78" i="7"/>
  <c r="H99" s="1"/>
  <c r="H10" i="8" s="1"/>
  <c r="J99" i="7"/>
  <c r="J10" i="8" s="1"/>
  <c r="H339" i="7"/>
  <c r="H20" i="8" s="1"/>
  <c r="L249" i="7"/>
  <c r="J267"/>
  <c r="J17" i="8" s="1"/>
  <c r="L250" i="7"/>
  <c r="H123"/>
  <c r="H11" i="8" s="1"/>
  <c r="L279" i="7"/>
  <c r="H178"/>
  <c r="F182"/>
  <c r="F198"/>
  <c r="F274"/>
  <c r="L274" s="1"/>
  <c r="J101"/>
  <c r="J123" s="1"/>
  <c r="J11" i="8" s="1"/>
  <c r="H198" i="7"/>
  <c r="H219" s="1"/>
  <c r="H15" i="8" s="1"/>
  <c r="F29" i="7"/>
  <c r="F5"/>
  <c r="F173"/>
  <c r="L173" s="1"/>
  <c r="H176"/>
  <c r="H272"/>
  <c r="J270"/>
  <c r="H269"/>
  <c r="J272"/>
  <c r="F174"/>
  <c r="L174" s="1"/>
  <c r="F77"/>
  <c r="F178"/>
  <c r="F17" i="8"/>
  <c r="L178" i="7" l="1"/>
  <c r="H126"/>
  <c r="H147" s="1"/>
  <c r="H12" i="8" s="1"/>
  <c r="K5" i="7"/>
  <c r="L267"/>
  <c r="K17" i="8"/>
  <c r="L17"/>
  <c r="J175" i="7"/>
  <c r="K6"/>
  <c r="F6"/>
  <c r="L6" s="1"/>
  <c r="F278"/>
  <c r="L278" s="1"/>
  <c r="L5"/>
  <c r="F318"/>
  <c r="F219"/>
  <c r="L198"/>
  <c r="L219" s="1"/>
  <c r="F276"/>
  <c r="L276" s="1"/>
  <c r="J269"/>
  <c r="J291" s="1"/>
  <c r="J18" i="8" s="1"/>
  <c r="F51" i="7"/>
  <c r="L29"/>
  <c r="L51" s="1"/>
  <c r="L77"/>
  <c r="H291"/>
  <c r="H18" i="8" s="1"/>
  <c r="J126" i="7"/>
  <c r="J147" s="1"/>
  <c r="J12" i="8" s="1"/>
  <c r="H293" i="7"/>
  <c r="H315" s="1"/>
  <c r="H19" i="8" s="1"/>
  <c r="L175" i="7" l="1"/>
  <c r="L27"/>
  <c r="L318"/>
  <c r="F270"/>
  <c r="L270" s="1"/>
  <c r="F149"/>
  <c r="F273"/>
  <c r="L273" s="1"/>
  <c r="K8" i="8"/>
  <c r="F8"/>
  <c r="L8" s="1"/>
  <c r="F15"/>
  <c r="L15" s="1"/>
  <c r="K15"/>
  <c r="F27" i="7"/>
  <c r="F7" i="8" l="1"/>
  <c r="K7"/>
  <c r="F275" i="7"/>
  <c r="L275" s="1"/>
  <c r="H177"/>
  <c r="F171"/>
  <c r="L149"/>
  <c r="L171" s="1"/>
  <c r="J221"/>
  <c r="F319"/>
  <c r="F277"/>
  <c r="L277" s="1"/>
  <c r="J182"/>
  <c r="F176" l="1"/>
  <c r="K13" i="8"/>
  <c r="F13"/>
  <c r="L13" s="1"/>
  <c r="J243" i="7"/>
  <c r="J16" i="8" s="1"/>
  <c r="L221" i="7"/>
  <c r="L182"/>
  <c r="J195"/>
  <c r="J14" i="8" s="1"/>
  <c r="L319" i="7"/>
  <c r="L339" s="1"/>
  <c r="F339"/>
  <c r="L177"/>
  <c r="H195"/>
  <c r="L7" i="8"/>
  <c r="F195" i="7" l="1"/>
  <c r="F14" i="8" s="1"/>
  <c r="L176" i="7"/>
  <c r="L195"/>
  <c r="F269"/>
  <c r="H14" i="8"/>
  <c r="K14"/>
  <c r="F293" i="7"/>
  <c r="F101"/>
  <c r="F102"/>
  <c r="L102" s="1"/>
  <c r="J6" i="8"/>
  <c r="J5" s="1"/>
  <c r="F20"/>
  <c r="L20" s="1"/>
  <c r="T20" s="1"/>
  <c r="E22" i="3" s="1"/>
  <c r="K20" i="8"/>
  <c r="F271" i="7"/>
  <c r="L271" s="1"/>
  <c r="L269" l="1"/>
  <c r="F222"/>
  <c r="F315"/>
  <c r="L293"/>
  <c r="L315" s="1"/>
  <c r="J27" i="8"/>
  <c r="E12" i="3"/>
  <c r="F123" i="7"/>
  <c r="L101"/>
  <c r="L123" s="1"/>
  <c r="H6" i="8"/>
  <c r="H5" s="1"/>
  <c r="L14"/>
  <c r="H27" l="1"/>
  <c r="E9" i="3"/>
  <c r="E14" s="1"/>
  <c r="F11" i="8"/>
  <c r="L11" s="1"/>
  <c r="K11"/>
  <c r="K19"/>
  <c r="F19"/>
  <c r="L19" s="1"/>
  <c r="F243" i="7"/>
  <c r="L222"/>
  <c r="L243" s="1"/>
  <c r="E10" i="3" l="1"/>
  <c r="E11" s="1"/>
  <c r="F78" i="7"/>
  <c r="F16" i="8"/>
  <c r="L16" s="1"/>
  <c r="K16"/>
  <c r="F272" i="7"/>
  <c r="E13" i="3" l="1"/>
  <c r="F99" i="7"/>
  <c r="L78"/>
  <c r="L99" s="1"/>
  <c r="L272"/>
  <c r="L291" s="1"/>
  <c r="F291"/>
  <c r="F10" i="8" l="1"/>
  <c r="L10" s="1"/>
  <c r="K10"/>
  <c r="F54" i="7"/>
  <c r="F18" i="8"/>
  <c r="L18" s="1"/>
  <c r="K18"/>
  <c r="L54" i="7" l="1"/>
  <c r="L75" s="1"/>
  <c r="F75"/>
  <c r="K9" i="8" l="1"/>
  <c r="F9"/>
  <c r="L9" s="1"/>
  <c r="F126" i="7" l="1"/>
  <c r="L126" l="1"/>
  <c r="L147" s="1"/>
  <c r="F147"/>
  <c r="K12" i="8" l="1"/>
  <c r="F12"/>
  <c r="L12" l="1"/>
  <c r="K6" l="1"/>
  <c r="F6"/>
  <c r="L6" l="1"/>
  <c r="F5" l="1"/>
  <c r="K5"/>
  <c r="F27" l="1"/>
  <c r="L5"/>
  <c r="L27" s="1"/>
  <c r="E5" i="3"/>
  <c r="E8" s="1"/>
  <c r="E15" l="1"/>
  <c r="E16"/>
  <c r="E17"/>
  <c r="E18" l="1"/>
  <c r="E19" s="1"/>
  <c r="E20" s="1"/>
  <c r="E21" s="1"/>
  <c r="E23" l="1"/>
  <c r="E24" s="1"/>
  <c r="E25" s="1"/>
  <c r="E26" s="1"/>
</calcChain>
</file>

<file path=xl/sharedStrings.xml><?xml version="1.0" encoding="utf-8"?>
<sst xmlns="http://schemas.openxmlformats.org/spreadsheetml/2006/main" count="988" uniqueCount="345">
  <si>
    <t>공 종 별 집 계 표</t>
  </si>
  <si>
    <t>[ 서울광진우체국 임대공간 조성공사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</si>
  <si>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</si>
  <si>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</si>
  <si>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</si>
  <si>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</si>
  <si>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</si>
  <si>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</si>
  <si>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</si>
  <si>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</si>
  <si>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</si>
  <si>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</si>
  <si>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</si>
  <si>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</si>
  <si>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</si>
  <si>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</si>
  <si>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</si>
  <si>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</si>
  <si>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</si>
  <si>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</si>
  <si>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</si>
  <si>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</si>
  <si>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</si>
  <si>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</si>
  <si>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</si>
  <si>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</si>
  <si>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</si>
  <si>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</si>
  <si>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</si>
  <si>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</si>
  <si>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</si>
  <si>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</si>
  <si>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</si>
  <si>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</si>
  <si>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</si>
  <si>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</si>
  <si>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</si>
  <si>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</si>
  <si>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</si>
  <si>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</si>
  <si>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</si>
  <si>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</si>
  <si>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</si>
  <si>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</si>
  <si>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</si>
  <si>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</si>
  <si>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</si>
  <si>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</si>
  <si>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</si>
  <si>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</si>
  <si>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</si>
  <si>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서울광진우체국 임대공간 조성공사</t>
  </si>
  <si>
    <t/>
  </si>
  <si>
    <t>01</t>
  </si>
  <si>
    <t>0101  근린생활시설</t>
  </si>
  <si>
    <t>0101</t>
  </si>
  <si>
    <t>010101  가  설  공  사</t>
  </si>
  <si>
    <t>010101</t>
  </si>
  <si>
    <t>이동식강관말비계</t>
  </si>
  <si>
    <t>1단(2m), 1개월</t>
  </si>
  <si>
    <t>1대</t>
  </si>
  <si>
    <t>5F3065A06F07814FAD8388C8439A</t>
  </si>
  <si>
    <t>T</t>
  </si>
  <si>
    <t>F</t>
  </si>
  <si>
    <t>0101015F3065A06F07814FAD8388C8439A</t>
  </si>
  <si>
    <t>건축물현장정리</t>
  </si>
  <si>
    <t>보수공사</t>
  </si>
  <si>
    <t>M2</t>
  </si>
  <si>
    <t>5F3065A06F07814FAB80CBE64D9D</t>
  </si>
  <si>
    <t>0101015F3065A06F07814FAB80CBE64D9D</t>
  </si>
  <si>
    <t>[ 합           계 ]</t>
  </si>
  <si>
    <t>TOTAL</t>
  </si>
  <si>
    <t>010102  토 및 지정공사</t>
  </si>
  <si>
    <t>010102</t>
  </si>
  <si>
    <t>잡석깔기지정</t>
  </si>
  <si>
    <t>인력</t>
  </si>
  <si>
    <t>M3</t>
  </si>
  <si>
    <t>5F3065A06F07814CDF8E4875769F</t>
  </si>
  <si>
    <t>0101025F3065A06F07814CDF8E4875769F</t>
  </si>
  <si>
    <t>010103  철근콘크리트공사</t>
  </si>
  <si>
    <t>010103</t>
  </si>
  <si>
    <t>레미콘(무근)</t>
  </si>
  <si>
    <t>서울, 25-21-12</t>
  </si>
  <si>
    <t>5F3065A8A2078D06C182C686BC99</t>
  </si>
  <si>
    <t>0101035F3065A8A2078D06C182C686BC99</t>
  </si>
  <si>
    <t>무근CON'C타설/펌프카배관(21m)</t>
  </si>
  <si>
    <t>슬럼프8∼12,50m3미만[65~75]</t>
  </si>
  <si>
    <t>5F3065A06F07814DE58303B33891</t>
  </si>
  <si>
    <t>0101035F3065A06F07814DE58303B33891</t>
  </si>
  <si>
    <t>010104  석    공    사</t>
  </si>
  <si>
    <t>010104</t>
  </si>
  <si>
    <t>화강석붙임(건식/앵커, 물갈기)</t>
  </si>
  <si>
    <t>벽, 포천석 30mm</t>
  </si>
  <si>
    <t>5F3065A06F0781490481B2705393</t>
  </si>
  <si>
    <t>0101045F3065A06F0781490481B2705393</t>
  </si>
  <si>
    <t>화강석붙임(습식, 잔다듬)</t>
  </si>
  <si>
    <t>바닥, 포천석 30mm, 모르타르 40mm</t>
  </si>
  <si>
    <t>5F3065A06F078149008BD255F098</t>
  </si>
  <si>
    <t>0101045F3065A06F078149008BD255F098</t>
  </si>
  <si>
    <t>010105  방  수  공  사</t>
  </si>
  <si>
    <t>010105</t>
  </si>
  <si>
    <t>수밀코킹(실리콘)</t>
  </si>
  <si>
    <t>삼각, 5mm이하</t>
  </si>
  <si>
    <t>M</t>
  </si>
  <si>
    <t>5F3065A06F0780A7168F8F1C6E93</t>
  </si>
  <si>
    <t>0101055F3065A06F0780A7168F8F1C6E93</t>
  </si>
  <si>
    <t>10㎜*10㎜</t>
  </si>
  <si>
    <t>5F3065A06F0780A7168F8F1C209A</t>
  </si>
  <si>
    <t>0101055F3065A06F0780A7168F8F1C209A</t>
  </si>
  <si>
    <t>010106  금  속  공  사</t>
  </si>
  <si>
    <t>010106</t>
  </si>
  <si>
    <t>알루미늄천장재</t>
  </si>
  <si>
    <t>칼라타일, 사각, 600*600mm, 무공</t>
  </si>
  <si>
    <t>5F3065AD2407C9AE808AD0B48D99</t>
  </si>
  <si>
    <t>0101065F3065AD2407C9AE808AD0B48D99</t>
  </si>
  <si>
    <t>캐노피설치공사/SSD-11상부</t>
  </si>
  <si>
    <t>T-12.3 접합유리,2.3*1.45</t>
  </si>
  <si>
    <t>식</t>
  </si>
  <si>
    <t>5F3065A06F0780A5588F0980259E</t>
  </si>
  <si>
    <t>0101065F3065A06F0780A5588F0980259E</t>
  </si>
  <si>
    <t>010107  미  장  공  사</t>
  </si>
  <si>
    <t>010107</t>
  </si>
  <si>
    <t>창틀주위단열몰탈충진</t>
  </si>
  <si>
    <t>양생비포함</t>
  </si>
  <si>
    <t>5F3065A06F0780A44E8CB815DF9A</t>
  </si>
  <si>
    <t>0101075F3065A06F0780A44E8CB815DF9A</t>
  </si>
  <si>
    <t>010108  창호 및 유리공사</t>
  </si>
  <si>
    <t>010108</t>
  </si>
  <si>
    <t>SSD11/근린생활시설</t>
  </si>
  <si>
    <t>EA</t>
  </si>
  <si>
    <t>5F3065A06F0780A3A28B74953998</t>
  </si>
  <si>
    <t>0101085F3065A06F0780A3A28B74953998</t>
  </si>
  <si>
    <t>SSD12/근린생활시설</t>
  </si>
  <si>
    <t>5F3065A06F0780A3A28B7495399A</t>
  </si>
  <si>
    <t>0101085F3065A06F0780A3A28B7495399A</t>
  </si>
  <si>
    <t>5F3065A06F0780A3A28B7495399C</t>
  </si>
  <si>
    <t>0101085F3065A06F0780A3A28B7495399C</t>
  </si>
  <si>
    <t>SPS01/근린생활시설</t>
  </si>
  <si>
    <t>7.150 x 3.550 = 25.382</t>
  </si>
  <si>
    <t>5F3065A06F0780A3A28B7495399E</t>
  </si>
  <si>
    <t>0101085F3065A06F0780A3A28B7495399E</t>
  </si>
  <si>
    <t>SPS02/근린생활시설</t>
  </si>
  <si>
    <t>5.850 x 3.550 = 20.767</t>
  </si>
  <si>
    <t>5F3065A06F0780A3A28B74953990</t>
  </si>
  <si>
    <t>0101085F3065A06F0780A3A28B74953990</t>
  </si>
  <si>
    <t>SPS03/근린생활시설</t>
  </si>
  <si>
    <t>1.600 x 3.550 = 5.680</t>
  </si>
  <si>
    <t>5F3065A06F0780A3A28B74952F93</t>
  </si>
  <si>
    <t>0101085F3065A06F0780A3A28B74952F93</t>
  </si>
  <si>
    <t>강화유리문(고무2면설치형)</t>
  </si>
  <si>
    <t>투명, 손보호, 12mm*0.9*2.4m</t>
  </si>
  <si>
    <t>개</t>
  </si>
  <si>
    <t>5F3065AECB077100B88E78F7F695</t>
  </si>
  <si>
    <t>0101085F3065AECB077100B88E78F7F695</t>
  </si>
  <si>
    <t>자동문</t>
  </si>
  <si>
    <t>1800*2300, 양개슬라이딩</t>
  </si>
  <si>
    <t>SET</t>
  </si>
  <si>
    <t>5F3065AECB07710C6F81503A7D9D</t>
  </si>
  <si>
    <t>0101085F3065AECB07710C6F81503A7D9D</t>
  </si>
  <si>
    <t>플로어힌지(강화유리문)</t>
  </si>
  <si>
    <t>KS3호, 105kg(K-8300)</t>
  </si>
  <si>
    <t>조</t>
  </si>
  <si>
    <t>5F3065AECB07707D418B5A0CC490</t>
  </si>
  <si>
    <t>0101085F3065AECB07707D418B5A0CC490</t>
  </si>
  <si>
    <t>플로아힌지설치</t>
  </si>
  <si>
    <t>재료비 별도</t>
  </si>
  <si>
    <t>개소</t>
  </si>
  <si>
    <t>5F3065A06F0780A3A28DD89C3E9E</t>
  </si>
  <si>
    <t>0101085F3065A06F0780A3A28DD89C3E9E</t>
  </si>
  <si>
    <t>010109  유  리  공  사</t>
  </si>
  <si>
    <t>010109</t>
  </si>
  <si>
    <t>강화유리</t>
  </si>
  <si>
    <t>투명, 10mm</t>
  </si>
  <si>
    <t>5F3065AB77077312AF8285C88198</t>
  </si>
  <si>
    <t>0101095F3065AB77077312AF8285C88198</t>
  </si>
  <si>
    <t>유리끼우기 - 판유리</t>
  </si>
  <si>
    <t>10mm 이상</t>
  </si>
  <si>
    <t>5F3065A06F0780A29D89B5AA6091</t>
  </si>
  <si>
    <t>0101095F3065A06F0780A29D89B5AA6091</t>
  </si>
  <si>
    <t>010110  수  장  공  사</t>
  </si>
  <si>
    <t>010110</t>
  </si>
  <si>
    <t>석고판 나사 고정(바탕용) - 시공비</t>
  </si>
  <si>
    <t>벽, 2겹 붙임+0.5T갈바륨</t>
  </si>
  <si>
    <t>5F3065A06F0781475B83E84B8F96</t>
  </si>
  <si>
    <t>0101105F3065A06F0781475B83E84B8F96</t>
  </si>
  <si>
    <t>압출발포폴리스티렌(벽공간 넣기)</t>
  </si>
  <si>
    <t>벽, 비중 0.035, 110mm</t>
  </si>
  <si>
    <t>5F3065A06F07825116849134BA9D</t>
  </si>
  <si>
    <t>0101105F3065A06F07825116849134BA9D</t>
  </si>
  <si>
    <t>010111  우체국사인 변경공사</t>
  </si>
  <si>
    <t>010111</t>
  </si>
  <si>
    <t>비조명용 3M 유광시트(두장씩부착)</t>
  </si>
  <si>
    <t>W=1200</t>
  </si>
  <si>
    <t>5FF375D5A0071DF1E38C51807E90</t>
  </si>
  <si>
    <t>0101115FF375D5A0071DF1E38C51807E90</t>
  </si>
  <si>
    <t>금융,우편전체 아크릴 5T 레이저스카시</t>
  </si>
  <si>
    <t>5FF375D5A0071DF1E38C51807E97</t>
  </si>
  <si>
    <t>0101115FF375D5A0071DF1E38C51807E97</t>
  </si>
  <si>
    <t>하단 마운틴 아크릴교체</t>
  </si>
  <si>
    <t>1200*200</t>
  </si>
  <si>
    <t>5FF375D5A0071DF1E38C51807E96</t>
  </si>
  <si>
    <t>0101115FF375D5A0071DF1E38C51807E96</t>
  </si>
  <si>
    <t>하단 전체 카운터 띠장</t>
  </si>
  <si>
    <t>140*30,500</t>
  </si>
  <si>
    <t>5FF375D5A0071DF1E38C51807E95</t>
  </si>
  <si>
    <t>0101115FF375D5A0071DF1E38C51807E95</t>
  </si>
  <si>
    <t>상단 슬로건 실사시트 교체</t>
  </si>
  <si>
    <t>450*30,500</t>
  </si>
  <si>
    <t>5FF375D5A0071DF1E38C51807E94</t>
  </si>
  <si>
    <t>0101115FF375D5A0071DF1E38C51807E94</t>
  </si>
  <si>
    <t>기존시트제거 및 설치비</t>
  </si>
  <si>
    <t>인</t>
  </si>
  <si>
    <t>5FF375D5A0071DF1E38C51807E9B</t>
  </si>
  <si>
    <t>0101115FF375D5A0071DF1E38C51807E9B</t>
  </si>
  <si>
    <t>010112  철  거  공  사</t>
  </si>
  <si>
    <t>010112</t>
  </si>
  <si>
    <t>벽돌 및 불럭벽 철거</t>
  </si>
  <si>
    <t>소형브레이커</t>
  </si>
  <si>
    <t>5F3065A06F0780AE4E8A13233399</t>
  </si>
  <si>
    <t>0101125F3065A06F0780AE4E8A13233399</t>
  </si>
  <si>
    <t>철근절단</t>
  </si>
  <si>
    <t>철근콘크리트철거시</t>
  </si>
  <si>
    <t>10M3</t>
  </si>
  <si>
    <t>5F3065A06F0780AE4E8A2D581093</t>
  </si>
  <si>
    <t>0101125F3065A06F0780AE4E8A2D581093</t>
  </si>
  <si>
    <t>콘크리트 SAW CUT</t>
  </si>
  <si>
    <t>5F3065A06F0780A71984DD790E9F</t>
  </si>
  <si>
    <t>0101125F3065A06F0780A71984DD790E9F</t>
  </si>
  <si>
    <t>철근콘크리트벽 철거(30cm미만)</t>
  </si>
  <si>
    <t>소형브레이커25kg</t>
  </si>
  <si>
    <t>5F3065A06F0780AE4E8A2D2CD59C</t>
  </si>
  <si>
    <t>0101125F3065A06F0780AE4E8A2D2CD59C</t>
  </si>
  <si>
    <t>알미늄천정판 철거</t>
  </si>
  <si>
    <t>5F3065A06F0780AE48819EC09A9E</t>
  </si>
  <si>
    <t>0101125F3065A06F0780AE48819EC09A9E</t>
  </si>
  <si>
    <t>알미늄창 철거</t>
  </si>
  <si>
    <t>5F3065A06F0780AE4881F749009A</t>
  </si>
  <si>
    <t>0101125F3065A06F0780AE4881F749009A</t>
  </si>
  <si>
    <t>석재벽 철거</t>
  </si>
  <si>
    <t>판석</t>
  </si>
  <si>
    <t>5F3065A06F0780AE4881E6E44196</t>
  </si>
  <si>
    <t>0101125F3065A06F0780AE4881E6E44196</t>
  </si>
  <si>
    <t>화강석 두겁대 철거</t>
  </si>
  <si>
    <t>5F3065A06F0780AE4881E6E44195</t>
  </si>
  <si>
    <t>0101125F3065A06F0780AE4881E6E44195</t>
  </si>
  <si>
    <t>카운터 철거</t>
  </si>
  <si>
    <t>L=2,300, H=750</t>
  </si>
  <si>
    <t>5F3065A06F0780AE4881E6E43791</t>
  </si>
  <si>
    <t>0101125F3065A06F0780AE4881E6E43791</t>
  </si>
  <si>
    <t>365기기 이설</t>
  </si>
  <si>
    <t>D=480</t>
  </si>
  <si>
    <t>5F3065A06F0780AE4881E6E43792</t>
  </si>
  <si>
    <t>0101125F3065A06F0780AE4881E6E43792</t>
  </si>
  <si>
    <t>광고판 철거</t>
  </si>
  <si>
    <t>5,000*3,000</t>
  </si>
  <si>
    <t>5F3065A06F0780AE4881E6E43793</t>
  </si>
  <si>
    <t>0101125F3065A06F0780AE4881E6E43793</t>
  </si>
  <si>
    <t>010113  부  대  공  사</t>
  </si>
  <si>
    <t>010113</t>
  </si>
  <si>
    <t>보차도경계석(화강석)인력설치</t>
  </si>
  <si>
    <t>150*150mm,직선</t>
  </si>
  <si>
    <t>5F3065A06F07837BFD8AABCB8891</t>
  </si>
  <si>
    <t>0101135F3065A06F07837BFD8AABCB8891</t>
  </si>
  <si>
    <t>010114  건설폐기물처리비</t>
  </si>
  <si>
    <t>010114</t>
  </si>
  <si>
    <t>4</t>
  </si>
  <si>
    <t>폐자재처리수수료</t>
  </si>
  <si>
    <t>건축폐재류</t>
  </si>
  <si>
    <t>TON</t>
  </si>
  <si>
    <t>5F3065A06F0780AE4A8C93417D96</t>
  </si>
  <si>
    <t>0101145F3065A06F0780AE4A8C93417D96</t>
  </si>
  <si>
    <t>혼합건설폐기물(소각 5%이하)</t>
  </si>
  <si>
    <t>5F3065A06F0780AE4A8C936C2B9D</t>
  </si>
  <si>
    <t>0101145F3065A06F0780AE4A8C936C2B9D</t>
  </si>
  <si>
    <t>건설폐기물상차·운반비-불연성</t>
  </si>
  <si>
    <t>15톤덤프,20km이하</t>
  </si>
  <si>
    <t>5F3065A06F0780AE4A8C82D23592</t>
  </si>
  <si>
    <t>0101145F3065A06F0780AE4A8C82D23592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</si>
  <si>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</si>
  <si>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</si>
  <si>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</si>
  <si>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</si>
  <si>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</si>
  <si>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</si>
  <si>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</si>
  <si>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</si>
  <si>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</si>
  <si>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</si>
  <si>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</si>
  <si>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</si>
  <si>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</si>
  <si>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</si>
  <si>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</si>
  <si>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</si>
  <si>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</si>
  <si>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</si>
  <si>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</si>
  <si>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</si>
  <si>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</si>
  <si>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</si>
  <si>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</si>
  <si>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</si>
  <si>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CA</t>
  </si>
  <si>
    <t>산업안전보건관리비</t>
  </si>
  <si>
    <t>CH</t>
  </si>
  <si>
    <t>환  경  보  전  비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</si>
  <si>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</si>
  <si>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</si>
  <si>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</si>
  <si>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</si>
  <si>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</si>
  <si>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</si>
  <si>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</si>
  <si>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</si>
  <si>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</si>
  <si>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(노무비+경비+일반관리비) * 10.51%</t>
  </si>
  <si>
    <t>D3</t>
  </si>
  <si>
    <t>건설 폐기물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</si>
  <si>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</si>
  <si>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</si>
  <si>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</si>
  <si>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</si>
  <si>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</si>
  <si>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</si>
  <si>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</si>
  <si>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</si>
  <si>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</si>
  <si>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산  재  보  험  료</t>
    <phoneticPr fontId="3" type="noConversion"/>
  </si>
  <si>
    <t>고  용  보  험  료</t>
    <phoneticPr fontId="3" type="noConversion"/>
  </si>
  <si>
    <t>가설칸막이</t>
    <phoneticPr fontId="3" type="noConversion"/>
  </si>
  <si>
    <t>12MM합판+각재@900,디자인시트 포함</t>
    <phoneticPr fontId="3" type="noConversion"/>
  </si>
  <si>
    <t>diamond saw cuttig,콘크리트</t>
    <phoneticPr fontId="3" type="noConversion"/>
  </si>
  <si>
    <t>6.600 x 3.400 = 13.122,
super mirror마감</t>
    <phoneticPr fontId="3" type="noConversion"/>
  </si>
  <si>
    <t>14.300 x 3.400 = 48.620,
super mirror마감</t>
    <phoneticPr fontId="3" type="noConversion"/>
  </si>
  <si>
    <t>3.690 x 2.525 = 9.317,
super mirror마감</t>
    <phoneticPr fontId="3" type="noConversion"/>
  </si>
  <si>
    <t>SSD13/근린생활시설</t>
    <phoneticPr fontId="3" type="noConversion"/>
  </si>
  <si>
    <t>공사명 : 서울광진우체국 임대공간 조성공사(건축)</t>
    <phoneticPr fontId="3" type="noConversion"/>
  </si>
  <si>
    <t>(직접노무비) * 9.6% (최대 9.6% 적용 가능)</t>
    <phoneticPr fontId="3" type="noConversion"/>
  </si>
  <si>
    <t>(노무비) * 3.8% (필수항목 / 비율변경 불가)</t>
    <phoneticPr fontId="3" type="noConversion"/>
  </si>
  <si>
    <t>(노무비) * 0.87% (필수항목 / 비율변경 불가)</t>
    <phoneticPr fontId="3" type="noConversion"/>
  </si>
  <si>
    <t>(재료비+직접노무비+도급자관급자재) * 2.93% (필수항목 / 비율변경 불가)</t>
    <phoneticPr fontId="3" type="noConversion"/>
  </si>
  <si>
    <t>(재료비+직접노무비+산출경비) * 0.3% (필수항목 / 비율변경 불가)</t>
    <phoneticPr fontId="3" type="noConversion"/>
  </si>
  <si>
    <t>(재료비+노무비) * 3.03% (최대 3.03% 적용 가능)</t>
    <phoneticPr fontId="3" type="noConversion"/>
  </si>
  <si>
    <t>(재료비+노무비+경비) * 6.0%</t>
    <phoneticPr fontId="3" type="noConversion"/>
  </si>
  <si>
    <t>천단위 이하 절사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</si>
</sst>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0_-;\-#,##0_-;"/>
  </numFmts>
  <fonts count="10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77" fontId="9" fillId="0" borderId="0" xfId="1" applyNumberFormat="1" applyFont="1" applyFill="1" applyBorder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topLeftCell="B1" zoomScale="85" zoomScaleNormal="85" workbookViewId="0">
      <selection activeCell="F27" sqref="F27"/>
    </sheetView>
  </sheetViews>
  <sheetFormatPr defaultRowHeight="16.5"/>
  <cols>
    <col min="1" max="1" width="4.375" bestFit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23" t="s">
        <v>279</v>
      </c>
      <c r="C1" s="23"/>
      <c r="D1" s="23"/>
      <c r="E1" s="23"/>
      <c r="F1" s="23"/>
      <c r="G1" s="23"/>
    </row>
    <row r="2" spans="1:7" ht="24" customHeight="1">
      <c r="B2" s="18"/>
      <c r="C2" s="18"/>
      <c r="D2" s="18"/>
      <c r="E2" s="18"/>
      <c r="F2" s="18"/>
      <c r="G2" s="18"/>
    </row>
    <row r="3" spans="1:7" ht="21.95" customHeight="1">
      <c r="B3" s="24" t="s">
        <v>336</v>
      </c>
      <c r="C3" s="24"/>
      <c r="D3" s="24"/>
      <c r="E3" s="24"/>
      <c r="F3" s="25"/>
      <c r="G3" s="25"/>
    </row>
    <row r="4" spans="1:7" ht="21.95" customHeight="1">
      <c r="B4" s="26" t="s">
        <v>280</v>
      </c>
      <c r="C4" s="26"/>
      <c r="D4" s="26"/>
      <c r="E4" s="12" t="s">
        <v>281</v>
      </c>
      <c r="F4" s="19" t="s">
        <v>282</v>
      </c>
      <c r="G4" s="19" t="s">
        <v>278</v>
      </c>
    </row>
    <row r="5" spans="1:7" ht="21.95" customHeight="1">
      <c r="A5" s="2" t="s">
        <v>287</v>
      </c>
      <c r="B5" s="27" t="s">
        <v>283</v>
      </c>
      <c r="C5" s="27" t="s">
        <v>284</v>
      </c>
      <c r="D5" s="13" t="s">
        <v>288</v>
      </c>
      <c r="E5" s="14">
        <f>TRUNC(공종별집계표!F5, 0)</f>
        <v>0</v>
      </c>
      <c r="F5" s="11" t="s">
        <v>52</v>
      </c>
      <c r="G5" s="11" t="s">
        <v>52</v>
      </c>
    </row>
    <row r="6" spans="1:7" ht="21.95" customHeight="1">
      <c r="A6" s="2" t="s">
        <v>289</v>
      </c>
      <c r="B6" s="27"/>
      <c r="C6" s="27"/>
      <c r="D6" s="13" t="s">
        <v>290</v>
      </c>
      <c r="E6" s="14"/>
      <c r="F6" s="11" t="s">
        <v>52</v>
      </c>
      <c r="G6" s="11" t="s">
        <v>52</v>
      </c>
    </row>
    <row r="7" spans="1:7" ht="21.95" customHeight="1">
      <c r="A7" s="2" t="s">
        <v>291</v>
      </c>
      <c r="B7" s="27"/>
      <c r="C7" s="27"/>
      <c r="D7" s="13" t="s">
        <v>292</v>
      </c>
      <c r="E7" s="14"/>
      <c r="F7" s="11" t="s">
        <v>52</v>
      </c>
      <c r="G7" s="11" t="s">
        <v>52</v>
      </c>
    </row>
    <row r="8" spans="1:7" ht="21.95" customHeight="1">
      <c r="A8" s="2" t="s">
        <v>293</v>
      </c>
      <c r="B8" s="27"/>
      <c r="C8" s="27"/>
      <c r="D8" s="13" t="s">
        <v>294</v>
      </c>
      <c r="E8" s="14">
        <f>TRUNC(E5+E6-E7, 0)</f>
        <v>0</v>
      </c>
      <c r="F8" s="11" t="s">
        <v>52</v>
      </c>
      <c r="G8" s="11" t="s">
        <v>52</v>
      </c>
    </row>
    <row r="9" spans="1:7" ht="21.95" customHeight="1">
      <c r="A9" s="2" t="s">
        <v>295</v>
      </c>
      <c r="B9" s="27"/>
      <c r="C9" s="27" t="s">
        <v>285</v>
      </c>
      <c r="D9" s="13" t="s">
        <v>296</v>
      </c>
      <c r="E9" s="14">
        <f>TRUNC(공종별집계표!H5, 0)</f>
        <v>0</v>
      </c>
      <c r="F9" s="11" t="s">
        <v>52</v>
      </c>
      <c r="G9" s="11" t="s">
        <v>52</v>
      </c>
    </row>
    <row r="10" spans="1:7" ht="21.95" customHeight="1">
      <c r="A10" s="2" t="s">
        <v>297</v>
      </c>
      <c r="B10" s="27"/>
      <c r="C10" s="27"/>
      <c r="D10" s="13" t="s">
        <v>298</v>
      </c>
      <c r="E10" s="14">
        <f>TRUNC(E9*0.096, 0)</f>
        <v>0</v>
      </c>
      <c r="F10" s="22" t="s">
        <v>337</v>
      </c>
      <c r="G10" s="11" t="s">
        <v>52</v>
      </c>
    </row>
    <row r="11" spans="1:7" ht="21.95" customHeight="1">
      <c r="A11" s="2" t="s">
        <v>299</v>
      </c>
      <c r="B11" s="27"/>
      <c r="C11" s="27"/>
      <c r="D11" s="13" t="s">
        <v>294</v>
      </c>
      <c r="E11" s="14">
        <f>TRUNC(E9+E10, 0)</f>
        <v>0</v>
      </c>
      <c r="F11" s="11" t="s">
        <v>52</v>
      </c>
      <c r="G11" s="11" t="s">
        <v>52</v>
      </c>
    </row>
    <row r="12" spans="1:7" ht="21.95" customHeight="1">
      <c r="A12" s="2" t="s">
        <v>300</v>
      </c>
      <c r="B12" s="27"/>
      <c r="C12" s="27" t="s">
        <v>286</v>
      </c>
      <c r="D12" s="13" t="s">
        <v>301</v>
      </c>
      <c r="E12" s="14">
        <f>TRUNC(공종별집계표!J5, 0)</f>
        <v>0</v>
      </c>
      <c r="F12" s="11" t="s">
        <v>52</v>
      </c>
      <c r="G12" s="11" t="s">
        <v>52</v>
      </c>
    </row>
    <row r="13" spans="1:7" ht="21.95" customHeight="1">
      <c r="A13" s="15"/>
      <c r="B13" s="27"/>
      <c r="C13" s="27"/>
      <c r="D13" s="20" t="s">
        <v>327</v>
      </c>
      <c r="E13" s="14">
        <f>TRUNC((E11)*0.038, 0)</f>
        <v>0</v>
      </c>
      <c r="F13" s="22" t="s">
        <v>338</v>
      </c>
      <c r="G13" s="17"/>
    </row>
    <row r="14" spans="1:7" ht="21.95" customHeight="1">
      <c r="A14" s="15"/>
      <c r="B14" s="27"/>
      <c r="C14" s="27"/>
      <c r="D14" s="20" t="s">
        <v>328</v>
      </c>
      <c r="E14" s="14">
        <f>TRUNC((E9)*0.0087, 0)</f>
        <v>0</v>
      </c>
      <c r="F14" s="22" t="s">
        <v>339</v>
      </c>
      <c r="G14" s="17"/>
    </row>
    <row r="15" spans="1:7" ht="21.95" customHeight="1">
      <c r="A15" s="2" t="s">
        <v>302</v>
      </c>
      <c r="B15" s="27"/>
      <c r="C15" s="27"/>
      <c r="D15" s="13" t="s">
        <v>303</v>
      </c>
      <c r="E15" s="14">
        <f>TRUNC((E8+E9)*0.0293, 0)</f>
        <v>0</v>
      </c>
      <c r="F15" s="21" t="s">
        <v>340</v>
      </c>
      <c r="G15" s="11" t="s">
        <v>52</v>
      </c>
    </row>
    <row r="16" spans="1:7" ht="21.95" customHeight="1">
      <c r="A16" s="2" t="s">
        <v>304</v>
      </c>
      <c r="B16" s="27"/>
      <c r="C16" s="27"/>
      <c r="D16" s="13" t="s">
        <v>305</v>
      </c>
      <c r="E16" s="14">
        <f>TRUNC((E8+E9+E12)*0.003, 0)</f>
        <v>0</v>
      </c>
      <c r="F16" s="21" t="s">
        <v>341</v>
      </c>
      <c r="G16" s="11" t="s">
        <v>52</v>
      </c>
    </row>
    <row r="17" spans="1:7" ht="21.95" customHeight="1">
      <c r="A17" s="2" t="s">
        <v>306</v>
      </c>
      <c r="B17" s="27"/>
      <c r="C17" s="27"/>
      <c r="D17" s="13" t="s">
        <v>307</v>
      </c>
      <c r="E17" s="14">
        <f>TRUNC((E8+E11)*0.0303, 0)</f>
        <v>0</v>
      </c>
      <c r="F17" s="21" t="s">
        <v>342</v>
      </c>
      <c r="G17" s="11" t="s">
        <v>52</v>
      </c>
    </row>
    <row r="18" spans="1:7" ht="21.95" customHeight="1">
      <c r="A18" s="2" t="s">
        <v>308</v>
      </c>
      <c r="B18" s="27"/>
      <c r="C18" s="27"/>
      <c r="D18" s="13" t="s">
        <v>294</v>
      </c>
      <c r="E18" s="14">
        <f>TRUNC(E12+E13+E14+E15+E17+E16, 0)</f>
        <v>0</v>
      </c>
      <c r="F18" s="11" t="s">
        <v>52</v>
      </c>
      <c r="G18" s="11" t="s">
        <v>52</v>
      </c>
    </row>
    <row r="19" spans="1:7" ht="21.95" customHeight="1">
      <c r="A19" s="2" t="s">
        <v>309</v>
      </c>
      <c r="B19" s="28" t="s">
        <v>310</v>
      </c>
      <c r="C19" s="28"/>
      <c r="D19" s="29"/>
      <c r="E19" s="14">
        <f>TRUNC(E8+E11+E18, 0)</f>
        <v>0</v>
      </c>
      <c r="F19" s="11" t="s">
        <v>52</v>
      </c>
      <c r="G19" s="11" t="s">
        <v>52</v>
      </c>
    </row>
    <row r="20" spans="1:7" ht="21.95" customHeight="1">
      <c r="A20" s="2" t="s">
        <v>311</v>
      </c>
      <c r="B20" s="28" t="s">
        <v>312</v>
      </c>
      <c r="C20" s="28"/>
      <c r="D20" s="29"/>
      <c r="E20" s="14">
        <f>TRUNC(E19*0.06, 0)</f>
        <v>0</v>
      </c>
      <c r="F20" s="22" t="s">
        <v>343</v>
      </c>
      <c r="G20" s="11" t="s">
        <v>52</v>
      </c>
    </row>
    <row r="21" spans="1:7" ht="21.95" customHeight="1">
      <c r="A21" s="2" t="s">
        <v>313</v>
      </c>
      <c r="B21" s="28" t="s">
        <v>314</v>
      </c>
      <c r="C21" s="28"/>
      <c r="D21" s="29"/>
      <c r="E21" s="14">
        <f>TRUNC((E11+E18+E20)*0.1051, 0)</f>
        <v>0</v>
      </c>
      <c r="F21" s="11" t="s">
        <v>315</v>
      </c>
      <c r="G21" s="11" t="s">
        <v>52</v>
      </c>
    </row>
    <row r="22" spans="1:7" ht="21.95" customHeight="1">
      <c r="A22" s="2" t="s">
        <v>316</v>
      </c>
      <c r="B22" s="28" t="s">
        <v>317</v>
      </c>
      <c r="C22" s="28"/>
      <c r="D22" s="29"/>
      <c r="E22" s="14">
        <f>TRUNC(공종별집계표!T20, 0)</f>
        <v>0</v>
      </c>
      <c r="F22" s="11" t="s">
        <v>52</v>
      </c>
      <c r="G22" s="11" t="s">
        <v>52</v>
      </c>
    </row>
    <row r="23" spans="1:7" ht="21.95" customHeight="1">
      <c r="A23" s="2" t="s">
        <v>318</v>
      </c>
      <c r="B23" s="28" t="s">
        <v>319</v>
      </c>
      <c r="C23" s="28"/>
      <c r="D23" s="29"/>
      <c r="E23" s="14">
        <f>TRUNC(E19+E20+E21+E22, 0)</f>
        <v>0</v>
      </c>
      <c r="F23" s="11" t="s">
        <v>52</v>
      </c>
      <c r="G23" s="11" t="s">
        <v>52</v>
      </c>
    </row>
    <row r="24" spans="1:7" ht="21.95" customHeight="1">
      <c r="A24" s="2" t="s">
        <v>320</v>
      </c>
      <c r="B24" s="28" t="s">
        <v>321</v>
      </c>
      <c r="C24" s="28"/>
      <c r="D24" s="29"/>
      <c r="E24" s="14">
        <f>TRUNC(E23*0.1, 0)</f>
        <v>0</v>
      </c>
      <c r="F24" s="11" t="s">
        <v>322</v>
      </c>
      <c r="G24" s="11" t="s">
        <v>52</v>
      </c>
    </row>
    <row r="25" spans="1:7" ht="21.95" customHeight="1">
      <c r="A25" s="2" t="s">
        <v>323</v>
      </c>
      <c r="B25" s="28" t="s">
        <v>324</v>
      </c>
      <c r="C25" s="28"/>
      <c r="D25" s="29"/>
      <c r="E25" s="14">
        <f>TRUNC(E23+E24, 0)</f>
        <v>0</v>
      </c>
      <c r="F25" s="11" t="s">
        <v>52</v>
      </c>
      <c r="G25" s="11" t="s">
        <v>52</v>
      </c>
    </row>
    <row r="26" spans="1:7" ht="21.95" customHeight="1">
      <c r="A26" s="2" t="s">
        <v>325</v>
      </c>
      <c r="B26" s="28" t="s">
        <v>326</v>
      </c>
      <c r="C26" s="28"/>
      <c r="D26" s="29"/>
      <c r="E26" s="14">
        <f>ROUNDDOWN(TRUNC(E25, 0),-1)</f>
        <v>0</v>
      </c>
      <c r="F26" s="22" t="s">
        <v>344</v>
      </c>
      <c r="G26" s="11" t="s">
        <v>52</v>
      </c>
    </row>
  </sheetData>
  <mergeCells count="16">
    <mergeCell ref="B25:D25"/>
    <mergeCell ref="B26:D26"/>
    <mergeCell ref="B19:D19"/>
    <mergeCell ref="B20:D20"/>
    <mergeCell ref="B21:D21"/>
    <mergeCell ref="B22:D22"/>
    <mergeCell ref="B23:D23"/>
    <mergeCell ref="B24:D24"/>
    <mergeCell ref="B1:G1"/>
    <mergeCell ref="B3:E3"/>
    <mergeCell ref="F3:G3"/>
    <mergeCell ref="B4:D4"/>
    <mergeCell ref="B5:B18"/>
    <mergeCell ref="C5:C8"/>
    <mergeCell ref="C9:C11"/>
    <mergeCell ref="C12:C18"/>
  </mergeCells>
  <phoneticPr fontId="3" type="noConversion"/>
  <pageMargins left="0.78740157480314954" right="0" top="0.72" bottom="0.39370078740157477" header="0.44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zoomScale="85" zoomScaleNormal="85" workbookViewId="0">
      <selection activeCell="G20" sqref="G20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ht="30" customHeight="1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20" ht="30" customHeight="1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/>
      <c r="G3" s="32" t="s">
        <v>9</v>
      </c>
      <c r="H3" s="32"/>
      <c r="I3" s="32" t="s">
        <v>10</v>
      </c>
      <c r="J3" s="32"/>
      <c r="K3" s="32" t="s">
        <v>11</v>
      </c>
      <c r="L3" s="32"/>
      <c r="M3" s="32" t="s">
        <v>12</v>
      </c>
      <c r="N3" s="34" t="s">
        <v>13</v>
      </c>
      <c r="O3" s="34" t="s">
        <v>14</v>
      </c>
      <c r="P3" s="34" t="s">
        <v>15</v>
      </c>
      <c r="Q3" s="34" t="s">
        <v>16</v>
      </c>
      <c r="R3" s="34" t="s">
        <v>17</v>
      </c>
      <c r="S3" s="34" t="s">
        <v>18</v>
      </c>
      <c r="T3" s="34" t="s">
        <v>19</v>
      </c>
    </row>
    <row r="4" spans="1:20" ht="30" customHeight="1">
      <c r="A4" s="33"/>
      <c r="B4" s="33"/>
      <c r="C4" s="33"/>
      <c r="D4" s="33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33"/>
      <c r="N4" s="34"/>
      <c r="O4" s="34"/>
      <c r="P4" s="34"/>
      <c r="Q4" s="34"/>
      <c r="R4" s="34"/>
      <c r="S4" s="34"/>
      <c r="T4" s="34"/>
    </row>
    <row r="5" spans="1:20" ht="30" customHeight="1">
      <c r="A5" s="8" t="s">
        <v>51</v>
      </c>
      <c r="B5" s="8" t="s">
        <v>52</v>
      </c>
      <c r="C5" s="8" t="s">
        <v>52</v>
      </c>
      <c r="D5" s="9">
        <v>1</v>
      </c>
      <c r="E5" s="10"/>
      <c r="F5" s="10">
        <f t="shared" ref="F5:F20" si="0">E5*D5</f>
        <v>0</v>
      </c>
      <c r="G5" s="10"/>
      <c r="H5" s="10">
        <f t="shared" ref="H5:H20" si="1">G5*D5</f>
        <v>0</v>
      </c>
      <c r="I5" s="10"/>
      <c r="J5" s="10">
        <f t="shared" ref="J5:J20" si="2">I5*D5</f>
        <v>0</v>
      </c>
      <c r="K5" s="10">
        <f t="shared" ref="K5:K20" si="3">E5+G5+I5</f>
        <v>0</v>
      </c>
      <c r="L5" s="10">
        <f t="shared" ref="L5:L20" si="4">F5+H5+J5</f>
        <v>0</v>
      </c>
      <c r="M5" s="8" t="s">
        <v>52</v>
      </c>
      <c r="N5" s="5" t="s">
        <v>53</v>
      </c>
      <c r="O5" s="5" t="s">
        <v>52</v>
      </c>
      <c r="P5" s="5" t="s">
        <v>52</v>
      </c>
      <c r="Q5" s="5" t="s">
        <v>52</v>
      </c>
      <c r="R5" s="1">
        <v>1</v>
      </c>
      <c r="S5" s="5" t="s">
        <v>52</v>
      </c>
      <c r="T5" s="6"/>
    </row>
    <row r="6" spans="1:20" ht="30" customHeight="1">
      <c r="A6" s="8" t="s">
        <v>54</v>
      </c>
      <c r="B6" s="8" t="s">
        <v>52</v>
      </c>
      <c r="C6" s="8" t="s">
        <v>52</v>
      </c>
      <c r="D6" s="9">
        <v>1</v>
      </c>
      <c r="E6" s="10"/>
      <c r="F6" s="10">
        <f t="shared" si="0"/>
        <v>0</v>
      </c>
      <c r="G6" s="10"/>
      <c r="H6" s="10">
        <f t="shared" si="1"/>
        <v>0</v>
      </c>
      <c r="I6" s="10"/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5" t="s">
        <v>55</v>
      </c>
      <c r="O6" s="5" t="s">
        <v>52</v>
      </c>
      <c r="P6" s="5" t="s">
        <v>53</v>
      </c>
      <c r="Q6" s="5" t="s">
        <v>52</v>
      </c>
      <c r="R6" s="1">
        <v>2</v>
      </c>
      <c r="S6" s="5" t="s">
        <v>52</v>
      </c>
      <c r="T6" s="6"/>
    </row>
    <row r="7" spans="1:20" ht="30" customHeight="1">
      <c r="A7" s="8" t="s">
        <v>56</v>
      </c>
      <c r="B7" s="8" t="s">
        <v>52</v>
      </c>
      <c r="C7" s="8" t="s">
        <v>52</v>
      </c>
      <c r="D7" s="9">
        <v>1</v>
      </c>
      <c r="E7" s="10"/>
      <c r="F7" s="10">
        <f t="shared" si="0"/>
        <v>0</v>
      </c>
      <c r="G7" s="10"/>
      <c r="H7" s="10">
        <f t="shared" si="1"/>
        <v>0</v>
      </c>
      <c r="I7" s="10"/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5" t="s">
        <v>57</v>
      </c>
      <c r="O7" s="5" t="s">
        <v>52</v>
      </c>
      <c r="P7" s="5" t="s">
        <v>55</v>
      </c>
      <c r="Q7" s="5" t="s">
        <v>52</v>
      </c>
      <c r="R7" s="1">
        <v>3</v>
      </c>
      <c r="S7" s="5" t="s">
        <v>52</v>
      </c>
      <c r="T7" s="6"/>
    </row>
    <row r="8" spans="1:20" ht="30" customHeight="1">
      <c r="A8" s="8" t="s">
        <v>72</v>
      </c>
      <c r="B8" s="8" t="s">
        <v>52</v>
      </c>
      <c r="C8" s="8" t="s">
        <v>52</v>
      </c>
      <c r="D8" s="9">
        <v>1</v>
      </c>
      <c r="E8" s="10"/>
      <c r="F8" s="10">
        <f t="shared" si="0"/>
        <v>0</v>
      </c>
      <c r="G8" s="10"/>
      <c r="H8" s="10">
        <f t="shared" si="1"/>
        <v>0</v>
      </c>
      <c r="I8" s="10"/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5" t="s">
        <v>73</v>
      </c>
      <c r="O8" s="5" t="s">
        <v>52</v>
      </c>
      <c r="P8" s="5" t="s">
        <v>55</v>
      </c>
      <c r="Q8" s="5" t="s">
        <v>52</v>
      </c>
      <c r="R8" s="1">
        <v>3</v>
      </c>
      <c r="S8" s="5" t="s">
        <v>52</v>
      </c>
      <c r="T8" s="6"/>
    </row>
    <row r="9" spans="1:20" ht="30" customHeight="1">
      <c r="A9" s="8" t="s">
        <v>79</v>
      </c>
      <c r="B9" s="8" t="s">
        <v>52</v>
      </c>
      <c r="C9" s="8" t="s">
        <v>52</v>
      </c>
      <c r="D9" s="9">
        <v>1</v>
      </c>
      <c r="E9" s="10"/>
      <c r="F9" s="10">
        <f t="shared" si="0"/>
        <v>0</v>
      </c>
      <c r="G9" s="10"/>
      <c r="H9" s="10">
        <f t="shared" si="1"/>
        <v>0</v>
      </c>
      <c r="I9" s="10"/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5" t="s">
        <v>80</v>
      </c>
      <c r="O9" s="5" t="s">
        <v>52</v>
      </c>
      <c r="P9" s="5" t="s">
        <v>55</v>
      </c>
      <c r="Q9" s="5" t="s">
        <v>52</v>
      </c>
      <c r="R9" s="1">
        <v>3</v>
      </c>
      <c r="S9" s="5" t="s">
        <v>52</v>
      </c>
      <c r="T9" s="6"/>
    </row>
    <row r="10" spans="1:20" ht="30" customHeight="1">
      <c r="A10" s="8" t="s">
        <v>89</v>
      </c>
      <c r="B10" s="8" t="s">
        <v>52</v>
      </c>
      <c r="C10" s="8" t="s">
        <v>52</v>
      </c>
      <c r="D10" s="9">
        <v>1</v>
      </c>
      <c r="E10" s="10"/>
      <c r="F10" s="10">
        <f t="shared" si="0"/>
        <v>0</v>
      </c>
      <c r="G10" s="10"/>
      <c r="H10" s="10">
        <f t="shared" si="1"/>
        <v>0</v>
      </c>
      <c r="I10" s="10"/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5" t="s">
        <v>90</v>
      </c>
      <c r="O10" s="5" t="s">
        <v>52</v>
      </c>
      <c r="P10" s="5" t="s">
        <v>55</v>
      </c>
      <c r="Q10" s="5" t="s">
        <v>52</v>
      </c>
      <c r="R10" s="1">
        <v>3</v>
      </c>
      <c r="S10" s="5" t="s">
        <v>52</v>
      </c>
      <c r="T10" s="6"/>
    </row>
    <row r="11" spans="1:20" ht="30" customHeight="1">
      <c r="A11" s="8" t="s">
        <v>99</v>
      </c>
      <c r="B11" s="8" t="s">
        <v>52</v>
      </c>
      <c r="C11" s="8" t="s">
        <v>52</v>
      </c>
      <c r="D11" s="9">
        <v>1</v>
      </c>
      <c r="E11" s="10"/>
      <c r="F11" s="10">
        <f t="shared" si="0"/>
        <v>0</v>
      </c>
      <c r="G11" s="10"/>
      <c r="H11" s="10">
        <f t="shared" si="1"/>
        <v>0</v>
      </c>
      <c r="I11" s="10"/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5" t="s">
        <v>100</v>
      </c>
      <c r="O11" s="5" t="s">
        <v>52</v>
      </c>
      <c r="P11" s="5" t="s">
        <v>55</v>
      </c>
      <c r="Q11" s="5" t="s">
        <v>52</v>
      </c>
      <c r="R11" s="1">
        <v>3</v>
      </c>
      <c r="S11" s="5" t="s">
        <v>52</v>
      </c>
      <c r="T11" s="6"/>
    </row>
    <row r="12" spans="1:20" ht="30" customHeight="1">
      <c r="A12" s="8" t="s">
        <v>109</v>
      </c>
      <c r="B12" s="8" t="s">
        <v>52</v>
      </c>
      <c r="C12" s="8" t="s">
        <v>52</v>
      </c>
      <c r="D12" s="9">
        <v>1</v>
      </c>
      <c r="E12" s="10"/>
      <c r="F12" s="10">
        <f t="shared" si="0"/>
        <v>0</v>
      </c>
      <c r="G12" s="10"/>
      <c r="H12" s="10">
        <f t="shared" si="1"/>
        <v>0</v>
      </c>
      <c r="I12" s="10"/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5" t="s">
        <v>110</v>
      </c>
      <c r="O12" s="5" t="s">
        <v>52</v>
      </c>
      <c r="P12" s="5" t="s">
        <v>55</v>
      </c>
      <c r="Q12" s="5" t="s">
        <v>52</v>
      </c>
      <c r="R12" s="1">
        <v>3</v>
      </c>
      <c r="S12" s="5" t="s">
        <v>52</v>
      </c>
      <c r="T12" s="6"/>
    </row>
    <row r="13" spans="1:20" ht="30" customHeight="1">
      <c r="A13" s="8" t="s">
        <v>120</v>
      </c>
      <c r="B13" s="8" t="s">
        <v>52</v>
      </c>
      <c r="C13" s="8" t="s">
        <v>52</v>
      </c>
      <c r="D13" s="9">
        <v>1</v>
      </c>
      <c r="E13" s="10"/>
      <c r="F13" s="10">
        <f t="shared" si="0"/>
        <v>0</v>
      </c>
      <c r="G13" s="10"/>
      <c r="H13" s="10">
        <f t="shared" si="1"/>
        <v>0</v>
      </c>
      <c r="I13" s="10"/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5" t="s">
        <v>121</v>
      </c>
      <c r="O13" s="5" t="s">
        <v>52</v>
      </c>
      <c r="P13" s="5" t="s">
        <v>55</v>
      </c>
      <c r="Q13" s="5" t="s">
        <v>52</v>
      </c>
      <c r="R13" s="1">
        <v>3</v>
      </c>
      <c r="S13" s="5" t="s">
        <v>52</v>
      </c>
      <c r="T13" s="6"/>
    </row>
    <row r="14" spans="1:20" ht="30" customHeight="1">
      <c r="A14" s="8" t="s">
        <v>126</v>
      </c>
      <c r="B14" s="8" t="s">
        <v>52</v>
      </c>
      <c r="C14" s="8" t="s">
        <v>52</v>
      </c>
      <c r="D14" s="9">
        <v>1</v>
      </c>
      <c r="E14" s="10"/>
      <c r="F14" s="10">
        <f t="shared" si="0"/>
        <v>0</v>
      </c>
      <c r="G14" s="10"/>
      <c r="H14" s="10">
        <f t="shared" si="1"/>
        <v>0</v>
      </c>
      <c r="I14" s="10"/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5" t="s">
        <v>127</v>
      </c>
      <c r="O14" s="5" t="s">
        <v>52</v>
      </c>
      <c r="P14" s="5" t="s">
        <v>55</v>
      </c>
      <c r="Q14" s="5" t="s">
        <v>52</v>
      </c>
      <c r="R14" s="1">
        <v>3</v>
      </c>
      <c r="S14" s="5" t="s">
        <v>52</v>
      </c>
      <c r="T14" s="6"/>
    </row>
    <row r="15" spans="1:20" ht="30" customHeight="1">
      <c r="A15" s="8" t="s">
        <v>169</v>
      </c>
      <c r="B15" s="8" t="s">
        <v>52</v>
      </c>
      <c r="C15" s="8" t="s">
        <v>52</v>
      </c>
      <c r="D15" s="9">
        <v>1</v>
      </c>
      <c r="E15" s="10"/>
      <c r="F15" s="10">
        <f t="shared" si="0"/>
        <v>0</v>
      </c>
      <c r="G15" s="10"/>
      <c r="H15" s="10">
        <f t="shared" si="1"/>
        <v>0</v>
      </c>
      <c r="I15" s="10"/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5" t="s">
        <v>170</v>
      </c>
      <c r="O15" s="5" t="s">
        <v>52</v>
      </c>
      <c r="P15" s="5" t="s">
        <v>55</v>
      </c>
      <c r="Q15" s="5" t="s">
        <v>52</v>
      </c>
      <c r="R15" s="1">
        <v>3</v>
      </c>
      <c r="S15" s="5" t="s">
        <v>52</v>
      </c>
      <c r="T15" s="6"/>
    </row>
    <row r="16" spans="1:20" ht="30" customHeight="1">
      <c r="A16" s="8" t="s">
        <v>179</v>
      </c>
      <c r="B16" s="8" t="s">
        <v>52</v>
      </c>
      <c r="C16" s="8" t="s">
        <v>52</v>
      </c>
      <c r="D16" s="9">
        <v>1</v>
      </c>
      <c r="E16" s="10"/>
      <c r="F16" s="10">
        <f t="shared" si="0"/>
        <v>0</v>
      </c>
      <c r="G16" s="10"/>
      <c r="H16" s="10">
        <f t="shared" si="1"/>
        <v>0</v>
      </c>
      <c r="I16" s="10"/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5" t="s">
        <v>180</v>
      </c>
      <c r="O16" s="5" t="s">
        <v>52</v>
      </c>
      <c r="P16" s="5" t="s">
        <v>55</v>
      </c>
      <c r="Q16" s="5" t="s">
        <v>52</v>
      </c>
      <c r="R16" s="1">
        <v>3</v>
      </c>
      <c r="S16" s="5" t="s">
        <v>52</v>
      </c>
      <c r="T16" s="6"/>
    </row>
    <row r="17" spans="1:20" ht="30" customHeight="1">
      <c r="A17" s="8" t="s">
        <v>189</v>
      </c>
      <c r="B17" s="8" t="s">
        <v>52</v>
      </c>
      <c r="C17" s="8" t="s">
        <v>52</v>
      </c>
      <c r="D17" s="9">
        <v>1</v>
      </c>
      <c r="E17" s="10"/>
      <c r="F17" s="10">
        <f t="shared" si="0"/>
        <v>0</v>
      </c>
      <c r="G17" s="10"/>
      <c r="H17" s="10">
        <f t="shared" si="1"/>
        <v>0</v>
      </c>
      <c r="I17" s="10"/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5" t="s">
        <v>190</v>
      </c>
      <c r="O17" s="5" t="s">
        <v>52</v>
      </c>
      <c r="P17" s="5" t="s">
        <v>55</v>
      </c>
      <c r="Q17" s="5" t="s">
        <v>52</v>
      </c>
      <c r="R17" s="1">
        <v>3</v>
      </c>
      <c r="S17" s="5" t="s">
        <v>52</v>
      </c>
      <c r="T17" s="6"/>
    </row>
    <row r="18" spans="1:20" ht="30" customHeight="1">
      <c r="A18" s="8" t="s">
        <v>214</v>
      </c>
      <c r="B18" s="8" t="s">
        <v>52</v>
      </c>
      <c r="C18" s="8" t="s">
        <v>52</v>
      </c>
      <c r="D18" s="9">
        <v>1</v>
      </c>
      <c r="E18" s="10"/>
      <c r="F18" s="10">
        <f t="shared" si="0"/>
        <v>0</v>
      </c>
      <c r="G18" s="10"/>
      <c r="H18" s="10">
        <f t="shared" si="1"/>
        <v>0</v>
      </c>
      <c r="I18" s="10"/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52</v>
      </c>
      <c r="N18" s="5" t="s">
        <v>215</v>
      </c>
      <c r="O18" s="5" t="s">
        <v>52</v>
      </c>
      <c r="P18" s="5" t="s">
        <v>55</v>
      </c>
      <c r="Q18" s="5" t="s">
        <v>52</v>
      </c>
      <c r="R18" s="1">
        <v>3</v>
      </c>
      <c r="S18" s="5" t="s">
        <v>52</v>
      </c>
      <c r="T18" s="6"/>
    </row>
    <row r="19" spans="1:20" ht="30" customHeight="1">
      <c r="A19" s="8" t="s">
        <v>257</v>
      </c>
      <c r="B19" s="8" t="s">
        <v>52</v>
      </c>
      <c r="C19" s="8" t="s">
        <v>52</v>
      </c>
      <c r="D19" s="9">
        <v>1</v>
      </c>
      <c r="E19" s="10"/>
      <c r="F19" s="10">
        <f t="shared" si="0"/>
        <v>0</v>
      </c>
      <c r="G19" s="10"/>
      <c r="H19" s="10">
        <f t="shared" si="1"/>
        <v>0</v>
      </c>
      <c r="I19" s="10"/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52</v>
      </c>
      <c r="N19" s="5" t="s">
        <v>258</v>
      </c>
      <c r="O19" s="5" t="s">
        <v>52</v>
      </c>
      <c r="P19" s="5" t="s">
        <v>55</v>
      </c>
      <c r="Q19" s="5" t="s">
        <v>52</v>
      </c>
      <c r="R19" s="1">
        <v>3</v>
      </c>
      <c r="S19" s="5" t="s">
        <v>52</v>
      </c>
      <c r="T19" s="6"/>
    </row>
    <row r="20" spans="1:20" ht="30" customHeight="1">
      <c r="A20" s="8" t="s">
        <v>263</v>
      </c>
      <c r="B20" s="8" t="s">
        <v>52</v>
      </c>
      <c r="C20" s="8" t="s">
        <v>52</v>
      </c>
      <c r="D20" s="9">
        <v>1</v>
      </c>
      <c r="E20" s="10"/>
      <c r="F20" s="10">
        <f t="shared" si="0"/>
        <v>0</v>
      </c>
      <c r="G20" s="10"/>
      <c r="H20" s="10">
        <f t="shared" si="1"/>
        <v>0</v>
      </c>
      <c r="I20" s="10"/>
      <c r="J20" s="10">
        <f t="shared" si="2"/>
        <v>0</v>
      </c>
      <c r="K20" s="10">
        <f t="shared" si="3"/>
        <v>0</v>
      </c>
      <c r="L20" s="10">
        <f t="shared" si="4"/>
        <v>0</v>
      </c>
      <c r="M20" s="8" t="s">
        <v>52</v>
      </c>
      <c r="N20" s="5" t="s">
        <v>264</v>
      </c>
      <c r="O20" s="5" t="s">
        <v>52</v>
      </c>
      <c r="P20" s="5" t="s">
        <v>52</v>
      </c>
      <c r="Q20" s="5" t="s">
        <v>265</v>
      </c>
      <c r="R20" s="1">
        <v>3</v>
      </c>
      <c r="S20" s="5" t="s">
        <v>52</v>
      </c>
      <c r="T20" s="6">
        <f>L20*1</f>
        <v>0</v>
      </c>
    </row>
    <row r="21" spans="1:20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30" customHeight="1">
      <c r="A27" s="9" t="s">
        <v>70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verticalDpi="0" r:id="rId1"/>
  <ignoredErrors>
    <ignoredError sqref="F5:F10 H5:H10 J5:J1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339"/>
  <sheetViews>
    <sheetView zoomScale="70" zoomScaleNormal="70" workbookViewId="0">
      <selection activeCell="M316" activeCellId="4" sqref="E316:E320 G316:G321 I316:I321 K316:K320 M316:M320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48" ht="30" customHeight="1">
      <c r="A2" s="32" t="s">
        <v>2</v>
      </c>
      <c r="B2" s="32" t="s">
        <v>3</v>
      </c>
      <c r="C2" s="32" t="s">
        <v>4</v>
      </c>
      <c r="D2" s="32" t="s">
        <v>5</v>
      </c>
      <c r="E2" s="32" t="s">
        <v>6</v>
      </c>
      <c r="F2" s="32"/>
      <c r="G2" s="32" t="s">
        <v>9</v>
      </c>
      <c r="H2" s="32"/>
      <c r="I2" s="32" t="s">
        <v>10</v>
      </c>
      <c r="J2" s="32"/>
      <c r="K2" s="32" t="s">
        <v>11</v>
      </c>
      <c r="L2" s="32"/>
      <c r="M2" s="32" t="s">
        <v>12</v>
      </c>
      <c r="N2" s="34" t="s">
        <v>20</v>
      </c>
      <c r="O2" s="34" t="s">
        <v>14</v>
      </c>
      <c r="P2" s="34" t="s">
        <v>21</v>
      </c>
      <c r="Q2" s="34" t="s">
        <v>13</v>
      </c>
      <c r="R2" s="34" t="s">
        <v>22</v>
      </c>
      <c r="S2" s="34" t="s">
        <v>23</v>
      </c>
      <c r="T2" s="34" t="s">
        <v>24</v>
      </c>
      <c r="U2" s="34" t="s">
        <v>25</v>
      </c>
      <c r="V2" s="34" t="s">
        <v>26</v>
      </c>
      <c r="W2" s="34" t="s">
        <v>27</v>
      </c>
      <c r="X2" s="34" t="s">
        <v>28</v>
      </c>
      <c r="Y2" s="34" t="s">
        <v>29</v>
      </c>
      <c r="Z2" s="34" t="s">
        <v>30</v>
      </c>
      <c r="AA2" s="34" t="s">
        <v>31</v>
      </c>
      <c r="AB2" s="34" t="s">
        <v>32</v>
      </c>
      <c r="AC2" s="34" t="s">
        <v>33</v>
      </c>
      <c r="AD2" s="34" t="s">
        <v>34</v>
      </c>
      <c r="AE2" s="34" t="s">
        <v>35</v>
      </c>
      <c r="AF2" s="34" t="s">
        <v>36</v>
      </c>
      <c r="AG2" s="34" t="s">
        <v>37</v>
      </c>
      <c r="AH2" s="34" t="s">
        <v>38</v>
      </c>
      <c r="AI2" s="34" t="s">
        <v>39</v>
      </c>
      <c r="AJ2" s="34" t="s">
        <v>40</v>
      </c>
      <c r="AK2" s="34" t="s">
        <v>41</v>
      </c>
      <c r="AL2" s="34" t="s">
        <v>42</v>
      </c>
      <c r="AM2" s="34" t="s">
        <v>43</v>
      </c>
      <c r="AN2" s="34" t="s">
        <v>44</v>
      </c>
      <c r="AO2" s="34" t="s">
        <v>45</v>
      </c>
      <c r="AP2" s="34" t="s">
        <v>46</v>
      </c>
      <c r="AQ2" s="34" t="s">
        <v>47</v>
      </c>
      <c r="AR2" s="34" t="s">
        <v>48</v>
      </c>
      <c r="AS2" s="34" t="s">
        <v>16</v>
      </c>
      <c r="AT2" s="34" t="s">
        <v>17</v>
      </c>
      <c r="AU2" s="34" t="s">
        <v>49</v>
      </c>
      <c r="AV2" s="34" t="s">
        <v>50</v>
      </c>
    </row>
    <row r="3" spans="1:48" ht="30" customHeight="1">
      <c r="A3" s="32"/>
      <c r="B3" s="32"/>
      <c r="C3" s="32"/>
      <c r="D3" s="32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32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</row>
    <row r="4" spans="1:48" ht="30" customHeight="1">
      <c r="A4" s="8" t="s">
        <v>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57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8" t="s">
        <v>58</v>
      </c>
      <c r="B5" s="8" t="s">
        <v>59</v>
      </c>
      <c r="C5" s="8" t="s">
        <v>60</v>
      </c>
      <c r="D5" s="9">
        <v>2</v>
      </c>
      <c r="E5" s="10"/>
      <c r="F5" s="10">
        <f>TRUNC(E5*D5, 0)</f>
        <v>0</v>
      </c>
      <c r="G5" s="10"/>
      <c r="H5" s="10">
        <f>TRUNC(G5*D5, 0)</f>
        <v>0</v>
      </c>
      <c r="I5" s="10"/>
      <c r="J5" s="10">
        <f>TRUNC(I5*D5, 0)</f>
        <v>0</v>
      </c>
      <c r="K5" s="10">
        <f t="shared" ref="K5:L7" si="0">TRUNC(E5+G5+I5, 0)</f>
        <v>0</v>
      </c>
      <c r="L5" s="10">
        <f t="shared" si="0"/>
        <v>0</v>
      </c>
      <c r="M5" s="8"/>
      <c r="N5" s="5" t="s">
        <v>61</v>
      </c>
      <c r="O5" s="5" t="s">
        <v>52</v>
      </c>
      <c r="P5" s="5" t="s">
        <v>52</v>
      </c>
      <c r="Q5" s="5" t="s">
        <v>52</v>
      </c>
      <c r="R5" s="5" t="s">
        <v>62</v>
      </c>
      <c r="S5" s="5" t="s">
        <v>63</v>
      </c>
      <c r="T5" s="5" t="s">
        <v>63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52</v>
      </c>
      <c r="AS5" s="5" t="s">
        <v>52</v>
      </c>
      <c r="AT5" s="1"/>
      <c r="AU5" s="5" t="s">
        <v>64</v>
      </c>
      <c r="AV5" s="1">
        <v>4</v>
      </c>
    </row>
    <row r="6" spans="1:48" ht="30" customHeight="1">
      <c r="A6" s="8" t="s">
        <v>65</v>
      </c>
      <c r="B6" s="8" t="s">
        <v>66</v>
      </c>
      <c r="C6" s="8" t="s">
        <v>67</v>
      </c>
      <c r="D6" s="9">
        <v>157</v>
      </c>
      <c r="E6" s="10"/>
      <c r="F6" s="10">
        <f>TRUNC(E6*D6, 0)</f>
        <v>0</v>
      </c>
      <c r="G6" s="10"/>
      <c r="H6" s="10">
        <f>TRUNC(G6*D6, 0)</f>
        <v>0</v>
      </c>
      <c r="I6" s="10"/>
      <c r="J6" s="10">
        <f>TRUNC(I6*D6, 0)</f>
        <v>0</v>
      </c>
      <c r="K6" s="10">
        <f t="shared" si="0"/>
        <v>0</v>
      </c>
      <c r="L6" s="10">
        <f t="shared" si="0"/>
        <v>0</v>
      </c>
      <c r="M6" s="8"/>
      <c r="N6" s="5" t="s">
        <v>68</v>
      </c>
      <c r="O6" s="5" t="s">
        <v>52</v>
      </c>
      <c r="P6" s="5" t="s">
        <v>52</v>
      </c>
      <c r="Q6" s="5" t="s">
        <v>52</v>
      </c>
      <c r="R6" s="5" t="s">
        <v>62</v>
      </c>
      <c r="S6" s="5" t="s">
        <v>63</v>
      </c>
      <c r="T6" s="5" t="s">
        <v>63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52</v>
      </c>
      <c r="AS6" s="5" t="s">
        <v>52</v>
      </c>
      <c r="AT6" s="1"/>
      <c r="AU6" s="5" t="s">
        <v>69</v>
      </c>
      <c r="AV6" s="1">
        <v>71</v>
      </c>
    </row>
    <row r="7" spans="1:48" ht="30" customHeight="1">
      <c r="A7" s="16" t="s">
        <v>329</v>
      </c>
      <c r="B7" s="8" t="s">
        <v>330</v>
      </c>
      <c r="C7" s="8" t="s">
        <v>67</v>
      </c>
      <c r="D7" s="16">
        <v>42</v>
      </c>
      <c r="E7" s="10"/>
      <c r="F7" s="10">
        <f>TRUNC(E7*D7, 0)</f>
        <v>0</v>
      </c>
      <c r="G7" s="10"/>
      <c r="H7" s="10">
        <f>TRUNC(G7*D7, 0)</f>
        <v>0</v>
      </c>
      <c r="I7" s="10"/>
      <c r="J7" s="10">
        <f>TRUNC(I7*D7, 0)</f>
        <v>0</v>
      </c>
      <c r="K7" s="10">
        <f t="shared" si="0"/>
        <v>0</v>
      </c>
      <c r="L7" s="10">
        <f t="shared" si="0"/>
        <v>0</v>
      </c>
      <c r="M7" s="9"/>
    </row>
    <row r="8" spans="1:48" ht="30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>
      <c r="A27" s="9" t="s">
        <v>70</v>
      </c>
      <c r="B27" s="9"/>
      <c r="C27" s="9"/>
      <c r="D27" s="9"/>
      <c r="E27" s="9"/>
      <c r="F27" s="10">
        <f>SUM(F5:F26)</f>
        <v>0</v>
      </c>
      <c r="G27" s="9"/>
      <c r="H27" s="10">
        <f>SUM(H5:H26)</f>
        <v>0</v>
      </c>
      <c r="I27" s="9"/>
      <c r="J27" s="10">
        <f>SUM(J5:J26)</f>
        <v>0</v>
      </c>
      <c r="K27" s="9"/>
      <c r="L27" s="10">
        <f>SUM(L5:L26)</f>
        <v>0</v>
      </c>
      <c r="M27" s="9"/>
      <c r="N27" t="s">
        <v>71</v>
      </c>
    </row>
    <row r="28" spans="1:48" ht="30" customHeight="1">
      <c r="A28" s="8" t="s">
        <v>72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"/>
      <c r="O28" s="1"/>
      <c r="P28" s="1"/>
      <c r="Q28" s="5" t="s">
        <v>73</v>
      </c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 spans="1:48" ht="30" customHeight="1">
      <c r="A29" s="8" t="s">
        <v>74</v>
      </c>
      <c r="B29" s="8" t="s">
        <v>75</v>
      </c>
      <c r="C29" s="8" t="s">
        <v>76</v>
      </c>
      <c r="D29" s="9">
        <v>1</v>
      </c>
      <c r="E29" s="10"/>
      <c r="F29" s="10">
        <f>TRUNC(E29*D29, 0)</f>
        <v>0</v>
      </c>
      <c r="G29" s="10"/>
      <c r="H29" s="10">
        <f>TRUNC(G29*D29, 0)</f>
        <v>0</v>
      </c>
      <c r="I29" s="10"/>
      <c r="J29" s="10">
        <f>TRUNC(I29*D29, 0)</f>
        <v>0</v>
      </c>
      <c r="K29" s="10"/>
      <c r="L29" s="10">
        <f>TRUNC(F29+H29+J29, 0)</f>
        <v>0</v>
      </c>
      <c r="M29" s="8"/>
      <c r="N29" s="5" t="s">
        <v>77</v>
      </c>
      <c r="O29" s="5" t="s">
        <v>52</v>
      </c>
      <c r="P29" s="5" t="s">
        <v>52</v>
      </c>
      <c r="Q29" s="5" t="s">
        <v>52</v>
      </c>
      <c r="R29" s="5" t="s">
        <v>62</v>
      </c>
      <c r="S29" s="5" t="s">
        <v>63</v>
      </c>
      <c r="T29" s="5" t="s">
        <v>63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5" t="s">
        <v>52</v>
      </c>
      <c r="AS29" s="5" t="s">
        <v>52</v>
      </c>
      <c r="AT29" s="1"/>
      <c r="AU29" s="5" t="s">
        <v>78</v>
      </c>
      <c r="AV29" s="1">
        <v>8</v>
      </c>
    </row>
    <row r="30" spans="1:48" ht="30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48" ht="30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48" ht="30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30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ht="30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spans="1:13" ht="30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spans="1:13" ht="30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30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30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30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30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30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spans="1:13" ht="30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spans="1:13" ht="30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13" ht="30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13" ht="30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13" ht="30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13" ht="30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13" ht="30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>
      <c r="A51" s="9" t="s">
        <v>70</v>
      </c>
      <c r="B51" s="9"/>
      <c r="C51" s="9"/>
      <c r="D51" s="9"/>
      <c r="E51" s="9"/>
      <c r="F51" s="10">
        <f>SUM(F29:F50)</f>
        <v>0</v>
      </c>
      <c r="G51" s="9"/>
      <c r="H51" s="10">
        <f>SUM(H29:H50)</f>
        <v>0</v>
      </c>
      <c r="I51" s="9"/>
      <c r="J51" s="10">
        <f>SUM(J29:J50)</f>
        <v>0</v>
      </c>
      <c r="K51" s="9"/>
      <c r="L51" s="10">
        <f>SUM(L29:L50)</f>
        <v>0</v>
      </c>
      <c r="M51" s="9"/>
      <c r="N51" t="s">
        <v>71</v>
      </c>
    </row>
    <row r="52" spans="1:48" ht="30" customHeight="1">
      <c r="A52" s="8" t="s">
        <v>79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1"/>
      <c r="O52" s="1"/>
      <c r="P52" s="1"/>
      <c r="Q52" s="5" t="s">
        <v>80</v>
      </c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 spans="1:48" ht="30" customHeight="1">
      <c r="A53" s="8" t="s">
        <v>81</v>
      </c>
      <c r="B53" s="8" t="s">
        <v>82</v>
      </c>
      <c r="C53" s="8" t="s">
        <v>76</v>
      </c>
      <c r="D53" s="9">
        <v>0.27</v>
      </c>
      <c r="E53" s="10"/>
      <c r="F53" s="10">
        <f>TRUNC(E53*D53, 0)</f>
        <v>0</v>
      </c>
      <c r="G53" s="10"/>
      <c r="H53" s="10">
        <f>TRUNC(G53*D53, 0)</f>
        <v>0</v>
      </c>
      <c r="I53" s="10"/>
      <c r="J53" s="10">
        <f>TRUNC(I53*D53, 0)</f>
        <v>0</v>
      </c>
      <c r="K53" s="10"/>
      <c r="L53" s="10">
        <f>TRUNC(F53+H53+J53, 0)</f>
        <v>0</v>
      </c>
      <c r="M53" s="8"/>
      <c r="N53" s="5" t="s">
        <v>83</v>
      </c>
      <c r="O53" s="5" t="s">
        <v>52</v>
      </c>
      <c r="P53" s="5" t="s">
        <v>52</v>
      </c>
      <c r="Q53" s="5" t="s">
        <v>52</v>
      </c>
      <c r="R53" s="5" t="s">
        <v>63</v>
      </c>
      <c r="S53" s="5" t="s">
        <v>63</v>
      </c>
      <c r="T53" s="5" t="s">
        <v>62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5" t="s">
        <v>52</v>
      </c>
      <c r="AS53" s="5" t="s">
        <v>52</v>
      </c>
      <c r="AT53" s="1"/>
      <c r="AU53" s="5" t="s">
        <v>84</v>
      </c>
      <c r="AV53" s="1">
        <v>10</v>
      </c>
    </row>
    <row r="54" spans="1:48" ht="30" customHeight="1">
      <c r="A54" s="8" t="s">
        <v>85</v>
      </c>
      <c r="B54" s="8" t="s">
        <v>86</v>
      </c>
      <c r="C54" s="8" t="s">
        <v>76</v>
      </c>
      <c r="D54" s="9">
        <v>0.26</v>
      </c>
      <c r="E54" s="10"/>
      <c r="F54" s="10">
        <f>TRUNC(E54*D54, 0)</f>
        <v>0</v>
      </c>
      <c r="G54" s="10"/>
      <c r="H54" s="10">
        <f>TRUNC(G54*D54, 0)</f>
        <v>0</v>
      </c>
      <c r="I54" s="10"/>
      <c r="J54" s="10">
        <f>TRUNC(I54*D54, 0)</f>
        <v>0</v>
      </c>
      <c r="K54" s="10"/>
      <c r="L54" s="10">
        <f>TRUNC(F54+H54+J54, 0)</f>
        <v>0</v>
      </c>
      <c r="M54" s="8"/>
      <c r="N54" s="5" t="s">
        <v>87</v>
      </c>
      <c r="O54" s="5" t="s">
        <v>52</v>
      </c>
      <c r="P54" s="5" t="s">
        <v>52</v>
      </c>
      <c r="Q54" s="5" t="s">
        <v>52</v>
      </c>
      <c r="R54" s="5" t="s">
        <v>62</v>
      </c>
      <c r="S54" s="5" t="s">
        <v>63</v>
      </c>
      <c r="T54" s="5" t="s">
        <v>63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5" t="s">
        <v>52</v>
      </c>
      <c r="AS54" s="5" t="s">
        <v>52</v>
      </c>
      <c r="AT54" s="1"/>
      <c r="AU54" s="5" t="s">
        <v>88</v>
      </c>
      <c r="AV54" s="1">
        <v>11</v>
      </c>
    </row>
    <row r="55" spans="1:48" ht="30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48" ht="30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48" ht="30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48" ht="30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48" ht="30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48" ht="30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48" ht="30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48" ht="30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48" ht="30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48" ht="30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48" ht="30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48" ht="30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48" ht="30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48" ht="30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48" ht="30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48" ht="30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48" ht="30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48" ht="30" customHeight="1">
      <c r="A75" s="9" t="s">
        <v>70</v>
      </c>
      <c r="B75" s="9"/>
      <c r="C75" s="9"/>
      <c r="D75" s="9"/>
      <c r="E75" s="9"/>
      <c r="F75" s="10">
        <f>SUM(F53:F74)</f>
        <v>0</v>
      </c>
      <c r="G75" s="9"/>
      <c r="H75" s="10">
        <f>SUM(H53:H74)</f>
        <v>0</v>
      </c>
      <c r="I75" s="9"/>
      <c r="J75" s="10">
        <f>SUM(J53:J74)</f>
        <v>0</v>
      </c>
      <c r="K75" s="9"/>
      <c r="L75" s="10">
        <f>SUM(L53:L74)</f>
        <v>0</v>
      </c>
      <c r="M75" s="9"/>
      <c r="N75" t="s">
        <v>71</v>
      </c>
    </row>
    <row r="76" spans="1:48" ht="30" customHeight="1">
      <c r="A76" s="8" t="s">
        <v>89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1"/>
      <c r="O76" s="1"/>
      <c r="P76" s="1"/>
      <c r="Q76" s="5" t="s">
        <v>90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 spans="1:48" ht="30" customHeight="1">
      <c r="A77" s="8" t="s">
        <v>91</v>
      </c>
      <c r="B77" s="8" t="s">
        <v>92</v>
      </c>
      <c r="C77" s="8" t="s">
        <v>67</v>
      </c>
      <c r="D77" s="9">
        <v>33</v>
      </c>
      <c r="E77" s="10"/>
      <c r="F77" s="10">
        <f>TRUNC(E77*D77, 0)</f>
        <v>0</v>
      </c>
      <c r="G77" s="10"/>
      <c r="H77" s="10">
        <f>TRUNC(G77*D77, 0)</f>
        <v>0</v>
      </c>
      <c r="I77" s="10"/>
      <c r="J77" s="10">
        <f>TRUNC(I77*D77, 0)</f>
        <v>0</v>
      </c>
      <c r="K77" s="10"/>
      <c r="L77" s="10">
        <f>TRUNC(F77+H77+J77, 0)</f>
        <v>0</v>
      </c>
      <c r="M77" s="8"/>
      <c r="N77" s="5" t="s">
        <v>93</v>
      </c>
      <c r="O77" s="5" t="s">
        <v>52</v>
      </c>
      <c r="P77" s="5" t="s">
        <v>52</v>
      </c>
      <c r="Q77" s="5" t="s">
        <v>52</v>
      </c>
      <c r="R77" s="5" t="s">
        <v>62</v>
      </c>
      <c r="S77" s="5" t="s">
        <v>63</v>
      </c>
      <c r="T77" s="5" t="s">
        <v>63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5" t="s">
        <v>52</v>
      </c>
      <c r="AS77" s="5" t="s">
        <v>52</v>
      </c>
      <c r="AT77" s="1"/>
      <c r="AU77" s="5" t="s">
        <v>94</v>
      </c>
      <c r="AV77" s="1">
        <v>59</v>
      </c>
    </row>
    <row r="78" spans="1:48" ht="30" customHeight="1">
      <c r="A78" s="8" t="s">
        <v>95</v>
      </c>
      <c r="B78" s="8" t="s">
        <v>96</v>
      </c>
      <c r="C78" s="8" t="s">
        <v>67</v>
      </c>
      <c r="D78" s="9">
        <v>6.1</v>
      </c>
      <c r="E78" s="10"/>
      <c r="F78" s="10">
        <f>TRUNC(E78*D78, 0)</f>
        <v>0</v>
      </c>
      <c r="G78" s="10"/>
      <c r="H78" s="10">
        <f>TRUNC(G78*D78, 0)</f>
        <v>0</v>
      </c>
      <c r="I78" s="10"/>
      <c r="J78" s="10">
        <f>TRUNC(I78*D78, 0)</f>
        <v>0</v>
      </c>
      <c r="K78" s="10"/>
      <c r="L78" s="10">
        <f>TRUNC(F78+H78+J78, 0)</f>
        <v>0</v>
      </c>
      <c r="M78" s="8"/>
      <c r="N78" s="5" t="s">
        <v>97</v>
      </c>
      <c r="O78" s="5" t="s">
        <v>52</v>
      </c>
      <c r="P78" s="5" t="s">
        <v>52</v>
      </c>
      <c r="Q78" s="5" t="s">
        <v>52</v>
      </c>
      <c r="R78" s="5" t="s">
        <v>62</v>
      </c>
      <c r="S78" s="5" t="s">
        <v>63</v>
      </c>
      <c r="T78" s="5" t="s">
        <v>63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5" t="s">
        <v>52</v>
      </c>
      <c r="AS78" s="5" t="s">
        <v>52</v>
      </c>
      <c r="AT78" s="1"/>
      <c r="AU78" s="5" t="s">
        <v>98</v>
      </c>
      <c r="AV78" s="1">
        <v>15</v>
      </c>
    </row>
    <row r="79" spans="1:48" ht="30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48" ht="30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13" ht="30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3" ht="30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spans="1:13" ht="30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spans="1:13" ht="30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13" ht="30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13" ht="30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13" ht="30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13" ht="30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3" ht="30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13" ht="30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13" ht="30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13" ht="30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13" ht="30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13" ht="30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13" ht="30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13" ht="30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>
      <c r="A99" s="9" t="s">
        <v>70</v>
      </c>
      <c r="B99" s="9"/>
      <c r="C99" s="9"/>
      <c r="D99" s="9"/>
      <c r="E99" s="9"/>
      <c r="F99" s="10">
        <f>SUM(F77:F98)</f>
        <v>0</v>
      </c>
      <c r="G99" s="9"/>
      <c r="H99" s="10">
        <f>SUM(H77:H98)</f>
        <v>0</v>
      </c>
      <c r="I99" s="9"/>
      <c r="J99" s="10">
        <f>SUM(J77:J98)</f>
        <v>0</v>
      </c>
      <c r="K99" s="9"/>
      <c r="L99" s="10">
        <f>SUM(L77:L98)</f>
        <v>0</v>
      </c>
      <c r="M99" s="9"/>
      <c r="N99" t="s">
        <v>71</v>
      </c>
    </row>
    <row r="100" spans="1:48" ht="30" customHeight="1">
      <c r="A100" s="8" t="s">
        <v>99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1"/>
      <c r="O100" s="1"/>
      <c r="P100" s="1"/>
      <c r="Q100" s="5" t="s">
        <v>100</v>
      </c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 spans="1:48" ht="30" customHeight="1">
      <c r="A101" s="8" t="s">
        <v>101</v>
      </c>
      <c r="B101" s="8" t="s">
        <v>102</v>
      </c>
      <c r="C101" s="8" t="s">
        <v>103</v>
      </c>
      <c r="D101" s="9">
        <v>295</v>
      </c>
      <c r="E101" s="10"/>
      <c r="F101" s="10">
        <f>TRUNC(E101*D101, 0)</f>
        <v>0</v>
      </c>
      <c r="G101" s="10"/>
      <c r="H101" s="10">
        <f>TRUNC(G101*D101, 0)</f>
        <v>0</v>
      </c>
      <c r="I101" s="10"/>
      <c r="J101" s="10">
        <f>TRUNC(I101*D101, 0)</f>
        <v>0</v>
      </c>
      <c r="K101" s="10"/>
      <c r="L101" s="10">
        <f>TRUNC(F101+H101+J101, 0)</f>
        <v>0</v>
      </c>
      <c r="M101" s="8"/>
      <c r="N101" s="5" t="s">
        <v>104</v>
      </c>
      <c r="O101" s="5" t="s">
        <v>52</v>
      </c>
      <c r="P101" s="5" t="s">
        <v>52</v>
      </c>
      <c r="Q101" s="5" t="s">
        <v>52</v>
      </c>
      <c r="R101" s="5" t="s">
        <v>62</v>
      </c>
      <c r="S101" s="5" t="s">
        <v>63</v>
      </c>
      <c r="T101" s="5" t="s">
        <v>63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5" t="s">
        <v>52</v>
      </c>
      <c r="AS101" s="5" t="s">
        <v>52</v>
      </c>
      <c r="AT101" s="1"/>
      <c r="AU101" s="5" t="s">
        <v>105</v>
      </c>
      <c r="AV101" s="1">
        <v>17</v>
      </c>
    </row>
    <row r="102" spans="1:48" ht="30" customHeight="1">
      <c r="A102" s="8" t="s">
        <v>101</v>
      </c>
      <c r="B102" s="8" t="s">
        <v>106</v>
      </c>
      <c r="C102" s="8" t="s">
        <v>103</v>
      </c>
      <c r="D102" s="9">
        <v>37</v>
      </c>
      <c r="E102" s="10"/>
      <c r="F102" s="10">
        <f>TRUNC(E102*D102, 0)</f>
        <v>0</v>
      </c>
      <c r="G102" s="10"/>
      <c r="H102" s="10">
        <f>TRUNC(G102*D102, 0)</f>
        <v>0</v>
      </c>
      <c r="I102" s="10"/>
      <c r="J102" s="10">
        <f>TRUNC(I102*D102, 0)</f>
        <v>0</v>
      </c>
      <c r="K102" s="10"/>
      <c r="L102" s="10">
        <f>TRUNC(F102+H102+J102, 0)</f>
        <v>0</v>
      </c>
      <c r="M102" s="8"/>
      <c r="N102" s="5" t="s">
        <v>107</v>
      </c>
      <c r="O102" s="5" t="s">
        <v>52</v>
      </c>
      <c r="P102" s="5" t="s">
        <v>52</v>
      </c>
      <c r="Q102" s="5" t="s">
        <v>52</v>
      </c>
      <c r="R102" s="5" t="s">
        <v>62</v>
      </c>
      <c r="S102" s="5" t="s">
        <v>63</v>
      </c>
      <c r="T102" s="5" t="s">
        <v>63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5" t="s">
        <v>52</v>
      </c>
      <c r="AS102" s="5" t="s">
        <v>52</v>
      </c>
      <c r="AT102" s="1"/>
      <c r="AU102" s="5" t="s">
        <v>108</v>
      </c>
      <c r="AV102" s="1">
        <v>18</v>
      </c>
    </row>
    <row r="103" spans="1:48" ht="30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48" ht="30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48" ht="30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48" ht="30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48" ht="30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spans="1:48" ht="30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spans="1:48" ht="30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48" ht="30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spans="1:48" ht="30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spans="1:48" ht="30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spans="1:48" ht="30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spans="1:48" ht="30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spans="1:48" ht="30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spans="1:48" ht="30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spans="1:48" ht="30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spans="1:48" ht="30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spans="1:48" ht="30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spans="1:48" ht="30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spans="1:48" ht="30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spans="1:48" ht="30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>
      <c r="A123" s="9" t="s">
        <v>70</v>
      </c>
      <c r="B123" s="9"/>
      <c r="C123" s="9"/>
      <c r="D123" s="9"/>
      <c r="E123" s="9"/>
      <c r="F123" s="10">
        <f>SUM(F101:F122)</f>
        <v>0</v>
      </c>
      <c r="G123" s="9"/>
      <c r="H123" s="10">
        <f>SUM(H101:H122)</f>
        <v>0</v>
      </c>
      <c r="I123" s="9"/>
      <c r="J123" s="10">
        <f>SUM(J101:J122)</f>
        <v>0</v>
      </c>
      <c r="K123" s="9"/>
      <c r="L123" s="10">
        <f>SUM(L101:L122)</f>
        <v>0</v>
      </c>
      <c r="M123" s="9"/>
      <c r="N123" t="s">
        <v>71</v>
      </c>
    </row>
    <row r="124" spans="1:48" ht="30" customHeight="1">
      <c r="A124" s="8" t="s">
        <v>109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1"/>
      <c r="O124" s="1"/>
      <c r="P124" s="1"/>
      <c r="Q124" s="5" t="s">
        <v>110</v>
      </c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</row>
    <row r="125" spans="1:48" ht="30" customHeight="1">
      <c r="A125" s="8" t="s">
        <v>111</v>
      </c>
      <c r="B125" s="8" t="s">
        <v>112</v>
      </c>
      <c r="C125" s="8" t="s">
        <v>67</v>
      </c>
      <c r="D125" s="9">
        <v>9</v>
      </c>
      <c r="E125" s="10"/>
      <c r="F125" s="10">
        <f>TRUNC(E125*D125, 0)</f>
        <v>0</v>
      </c>
      <c r="G125" s="10"/>
      <c r="H125" s="10">
        <f>TRUNC(G125*D125, 0)</f>
        <v>0</v>
      </c>
      <c r="I125" s="10"/>
      <c r="J125" s="10">
        <f>TRUNC(I125*D125, 0)</f>
        <v>0</v>
      </c>
      <c r="K125" s="10"/>
      <c r="L125" s="10">
        <f>TRUNC(F125+H125+J125, 0)</f>
        <v>0</v>
      </c>
      <c r="M125" s="8"/>
      <c r="N125" s="5" t="s">
        <v>113</v>
      </c>
      <c r="O125" s="5" t="s">
        <v>52</v>
      </c>
      <c r="P125" s="5" t="s">
        <v>52</v>
      </c>
      <c r="Q125" s="5" t="s">
        <v>52</v>
      </c>
      <c r="R125" s="5" t="s">
        <v>63</v>
      </c>
      <c r="S125" s="5" t="s">
        <v>63</v>
      </c>
      <c r="T125" s="5" t="s">
        <v>62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5" t="s">
        <v>52</v>
      </c>
      <c r="AS125" s="5" t="s">
        <v>52</v>
      </c>
      <c r="AT125" s="1"/>
      <c r="AU125" s="5" t="s">
        <v>114</v>
      </c>
      <c r="AV125" s="1">
        <v>20</v>
      </c>
    </row>
    <row r="126" spans="1:48" ht="30" customHeight="1">
      <c r="A126" s="8" t="s">
        <v>115</v>
      </c>
      <c r="B126" s="8" t="s">
        <v>116</v>
      </c>
      <c r="C126" s="8" t="s">
        <v>117</v>
      </c>
      <c r="D126" s="9">
        <v>1</v>
      </c>
      <c r="E126" s="10"/>
      <c r="F126" s="10">
        <f>TRUNC(E126*D126, 0)</f>
        <v>0</v>
      </c>
      <c r="G126" s="10"/>
      <c r="H126" s="10">
        <f>TRUNC(G126*D126, 0)</f>
        <v>0</v>
      </c>
      <c r="I126" s="10"/>
      <c r="J126" s="10">
        <f>TRUNC(I126*D126, 0)</f>
        <v>0</v>
      </c>
      <c r="K126" s="10"/>
      <c r="L126" s="10">
        <f>TRUNC(F126+H126+J126, 0)</f>
        <v>0</v>
      </c>
      <c r="M126" s="8"/>
      <c r="N126" s="5" t="s">
        <v>118</v>
      </c>
      <c r="O126" s="5" t="s">
        <v>52</v>
      </c>
      <c r="P126" s="5" t="s">
        <v>52</v>
      </c>
      <c r="Q126" s="5" t="s">
        <v>52</v>
      </c>
      <c r="R126" s="5" t="s">
        <v>62</v>
      </c>
      <c r="S126" s="5" t="s">
        <v>63</v>
      </c>
      <c r="T126" s="5" t="s">
        <v>63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5" t="s">
        <v>52</v>
      </c>
      <c r="AS126" s="5" t="s">
        <v>52</v>
      </c>
      <c r="AT126" s="1"/>
      <c r="AU126" s="5" t="s">
        <v>119</v>
      </c>
      <c r="AV126" s="1">
        <v>21</v>
      </c>
    </row>
    <row r="127" spans="1:48" ht="30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spans="1:48" ht="30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30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>
      <c r="A147" s="9" t="s">
        <v>70</v>
      </c>
      <c r="B147" s="9"/>
      <c r="C147" s="9"/>
      <c r="D147" s="9"/>
      <c r="E147" s="9"/>
      <c r="F147" s="10">
        <f>SUM(F125:F146)</f>
        <v>0</v>
      </c>
      <c r="G147" s="9"/>
      <c r="H147" s="10">
        <f>SUM(H125:H146)</f>
        <v>0</v>
      </c>
      <c r="I147" s="9"/>
      <c r="J147" s="10">
        <f>SUM(J125:J146)</f>
        <v>0</v>
      </c>
      <c r="K147" s="9"/>
      <c r="L147" s="10">
        <f>SUM(L125:L146)</f>
        <v>0</v>
      </c>
      <c r="M147" s="9"/>
      <c r="N147" t="s">
        <v>71</v>
      </c>
    </row>
    <row r="148" spans="1:48" ht="30" customHeight="1">
      <c r="A148" s="8" t="s">
        <v>120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1"/>
      <c r="O148" s="1"/>
      <c r="P148" s="1"/>
      <c r="Q148" s="5" t="s">
        <v>121</v>
      </c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</row>
    <row r="149" spans="1:48" ht="30" customHeight="1">
      <c r="A149" s="8" t="s">
        <v>122</v>
      </c>
      <c r="B149" s="8" t="s">
        <v>123</v>
      </c>
      <c r="C149" s="8" t="s">
        <v>103</v>
      </c>
      <c r="D149" s="9">
        <v>19</v>
      </c>
      <c r="E149" s="10"/>
      <c r="F149" s="10">
        <f>TRUNC(E149*D149, 0)</f>
        <v>0</v>
      </c>
      <c r="G149" s="10"/>
      <c r="H149" s="10">
        <f>TRUNC(G149*D149, 0)</f>
        <v>0</v>
      </c>
      <c r="I149" s="10"/>
      <c r="J149" s="10">
        <f>TRUNC(I149*D149, 0)</f>
        <v>0</v>
      </c>
      <c r="K149" s="10"/>
      <c r="L149" s="10">
        <f>TRUNC(F149+H149+J149, 0)</f>
        <v>0</v>
      </c>
      <c r="M149" s="8"/>
      <c r="N149" s="5" t="s">
        <v>124</v>
      </c>
      <c r="O149" s="5" t="s">
        <v>52</v>
      </c>
      <c r="P149" s="5" t="s">
        <v>52</v>
      </c>
      <c r="Q149" s="5" t="s">
        <v>52</v>
      </c>
      <c r="R149" s="5" t="s">
        <v>62</v>
      </c>
      <c r="S149" s="5" t="s">
        <v>63</v>
      </c>
      <c r="T149" s="5" t="s">
        <v>63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5" t="s">
        <v>52</v>
      </c>
      <c r="AS149" s="5" t="s">
        <v>52</v>
      </c>
      <c r="AT149" s="1"/>
      <c r="AU149" s="5" t="s">
        <v>125</v>
      </c>
      <c r="AV149" s="1">
        <v>30</v>
      </c>
    </row>
    <row r="150" spans="1:48" ht="30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>
      <c r="A171" s="9" t="s">
        <v>70</v>
      </c>
      <c r="B171" s="9"/>
      <c r="C171" s="9"/>
      <c r="D171" s="9"/>
      <c r="E171" s="9"/>
      <c r="F171" s="10">
        <f>SUM(F149:F170)</f>
        <v>0</v>
      </c>
      <c r="G171" s="9"/>
      <c r="H171" s="10">
        <f>SUM(H149:H170)</f>
        <v>0</v>
      </c>
      <c r="I171" s="9"/>
      <c r="J171" s="10">
        <f>SUM(J149:J170)</f>
        <v>0</v>
      </c>
      <c r="K171" s="9"/>
      <c r="L171" s="10">
        <f>SUM(L149:L170)</f>
        <v>0</v>
      </c>
      <c r="M171" s="9"/>
      <c r="N171" t="s">
        <v>71</v>
      </c>
    </row>
    <row r="172" spans="1:48" ht="30" customHeight="1">
      <c r="A172" s="8" t="s">
        <v>126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1"/>
      <c r="O172" s="1"/>
      <c r="P172" s="1"/>
      <c r="Q172" s="5" t="s">
        <v>127</v>
      </c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 spans="1:48" ht="30" customHeight="1">
      <c r="A173" s="8" t="s">
        <v>128</v>
      </c>
      <c r="B173" s="8" t="s">
        <v>332</v>
      </c>
      <c r="C173" s="8" t="s">
        <v>129</v>
      </c>
      <c r="D173" s="9">
        <v>1</v>
      </c>
      <c r="E173" s="10"/>
      <c r="F173" s="10">
        <f t="shared" ref="F173:F182" si="1">TRUNC(E173*D173, 0)</f>
        <v>0</v>
      </c>
      <c r="G173" s="10"/>
      <c r="H173" s="10">
        <f t="shared" ref="H173:H182" si="2">TRUNC(G173*D173, 0)</f>
        <v>0</v>
      </c>
      <c r="I173" s="10"/>
      <c r="J173" s="10">
        <f t="shared" ref="J173:J182" si="3">TRUNC(I173*D173, 0)</f>
        <v>0</v>
      </c>
      <c r="K173" s="10"/>
      <c r="L173" s="10">
        <f t="shared" ref="L173:L182" si="4">TRUNC(F173+H173+J173, 0)</f>
        <v>0</v>
      </c>
      <c r="M173" s="8"/>
      <c r="N173" s="5" t="s">
        <v>130</v>
      </c>
      <c r="O173" s="5" t="s">
        <v>52</v>
      </c>
      <c r="P173" s="5" t="s">
        <v>52</v>
      </c>
      <c r="Q173" s="5" t="s">
        <v>52</v>
      </c>
      <c r="R173" s="5" t="s">
        <v>62</v>
      </c>
      <c r="S173" s="5" t="s">
        <v>63</v>
      </c>
      <c r="T173" s="5" t="s">
        <v>63</v>
      </c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5" t="s">
        <v>52</v>
      </c>
      <c r="AS173" s="5" t="s">
        <v>52</v>
      </c>
      <c r="AT173" s="1"/>
      <c r="AU173" s="5" t="s">
        <v>131</v>
      </c>
      <c r="AV173" s="1">
        <v>32</v>
      </c>
    </row>
    <row r="174" spans="1:48" ht="30" customHeight="1">
      <c r="A174" s="8" t="s">
        <v>132</v>
      </c>
      <c r="B174" s="8" t="s">
        <v>333</v>
      </c>
      <c r="C174" s="8" t="s">
        <v>129</v>
      </c>
      <c r="D174" s="9">
        <v>1</v>
      </c>
      <c r="E174" s="10"/>
      <c r="F174" s="10">
        <f t="shared" si="1"/>
        <v>0</v>
      </c>
      <c r="G174" s="10"/>
      <c r="H174" s="10">
        <f t="shared" si="2"/>
        <v>0</v>
      </c>
      <c r="I174" s="10"/>
      <c r="J174" s="10">
        <f t="shared" si="3"/>
        <v>0</v>
      </c>
      <c r="K174" s="10"/>
      <c r="L174" s="10">
        <f t="shared" si="4"/>
        <v>0</v>
      </c>
      <c r="M174" s="8"/>
      <c r="N174" s="5" t="s">
        <v>133</v>
      </c>
      <c r="O174" s="5" t="s">
        <v>52</v>
      </c>
      <c r="P174" s="5" t="s">
        <v>52</v>
      </c>
      <c r="Q174" s="5" t="s">
        <v>52</v>
      </c>
      <c r="R174" s="5" t="s">
        <v>62</v>
      </c>
      <c r="S174" s="5" t="s">
        <v>63</v>
      </c>
      <c r="T174" s="5" t="s">
        <v>63</v>
      </c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5" t="s">
        <v>52</v>
      </c>
      <c r="AS174" s="5" t="s">
        <v>52</v>
      </c>
      <c r="AT174" s="1"/>
      <c r="AU174" s="5" t="s">
        <v>134</v>
      </c>
      <c r="AV174" s="1">
        <v>33</v>
      </c>
    </row>
    <row r="175" spans="1:48" ht="30" customHeight="1">
      <c r="A175" s="8" t="s">
        <v>335</v>
      </c>
      <c r="B175" s="8" t="s">
        <v>334</v>
      </c>
      <c r="C175" s="8" t="s">
        <v>129</v>
      </c>
      <c r="D175" s="9">
        <v>1</v>
      </c>
      <c r="E175" s="10"/>
      <c r="F175" s="10">
        <f t="shared" si="1"/>
        <v>0</v>
      </c>
      <c r="G175" s="10"/>
      <c r="H175" s="10">
        <f t="shared" si="2"/>
        <v>0</v>
      </c>
      <c r="I175" s="10"/>
      <c r="J175" s="10">
        <f t="shared" si="3"/>
        <v>0</v>
      </c>
      <c r="K175" s="10"/>
      <c r="L175" s="10">
        <f t="shared" si="4"/>
        <v>0</v>
      </c>
      <c r="M175" s="8"/>
      <c r="N175" s="5" t="s">
        <v>135</v>
      </c>
      <c r="O175" s="5" t="s">
        <v>52</v>
      </c>
      <c r="P175" s="5" t="s">
        <v>52</v>
      </c>
      <c r="Q175" s="5" t="s">
        <v>52</v>
      </c>
      <c r="R175" s="5" t="s">
        <v>62</v>
      </c>
      <c r="S175" s="5" t="s">
        <v>63</v>
      </c>
      <c r="T175" s="5" t="s">
        <v>63</v>
      </c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5" t="s">
        <v>52</v>
      </c>
      <c r="AS175" s="5" t="s">
        <v>52</v>
      </c>
      <c r="AT175" s="1"/>
      <c r="AU175" s="5" t="s">
        <v>136</v>
      </c>
      <c r="AV175" s="1">
        <v>34</v>
      </c>
    </row>
    <row r="176" spans="1:48" ht="30" customHeight="1">
      <c r="A176" s="8" t="s">
        <v>137</v>
      </c>
      <c r="B176" s="8" t="s">
        <v>138</v>
      </c>
      <c r="C176" s="8" t="s">
        <v>129</v>
      </c>
      <c r="D176" s="9">
        <v>1</v>
      </c>
      <c r="E176" s="10"/>
      <c r="F176" s="10">
        <f t="shared" si="1"/>
        <v>0</v>
      </c>
      <c r="G176" s="10"/>
      <c r="H176" s="10">
        <f t="shared" si="2"/>
        <v>0</v>
      </c>
      <c r="I176" s="10"/>
      <c r="J176" s="10">
        <f t="shared" si="3"/>
        <v>0</v>
      </c>
      <c r="K176" s="10"/>
      <c r="L176" s="10">
        <f t="shared" si="4"/>
        <v>0</v>
      </c>
      <c r="M176" s="8"/>
      <c r="N176" s="5" t="s">
        <v>139</v>
      </c>
      <c r="O176" s="5" t="s">
        <v>52</v>
      </c>
      <c r="P176" s="5" t="s">
        <v>52</v>
      </c>
      <c r="Q176" s="5" t="s">
        <v>52</v>
      </c>
      <c r="R176" s="5" t="s">
        <v>62</v>
      </c>
      <c r="S176" s="5" t="s">
        <v>63</v>
      </c>
      <c r="T176" s="5" t="s">
        <v>63</v>
      </c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5" t="s">
        <v>52</v>
      </c>
      <c r="AS176" s="5" t="s">
        <v>52</v>
      </c>
      <c r="AT176" s="1"/>
      <c r="AU176" s="5" t="s">
        <v>140</v>
      </c>
      <c r="AV176" s="1">
        <v>72</v>
      </c>
    </row>
    <row r="177" spans="1:48" ht="30" customHeight="1">
      <c r="A177" s="8" t="s">
        <v>141</v>
      </c>
      <c r="B177" s="8" t="s">
        <v>142</v>
      </c>
      <c r="C177" s="8" t="s">
        <v>129</v>
      </c>
      <c r="D177" s="9">
        <v>1</v>
      </c>
      <c r="E177" s="10"/>
      <c r="F177" s="10">
        <f t="shared" si="1"/>
        <v>0</v>
      </c>
      <c r="G177" s="10"/>
      <c r="H177" s="10">
        <f t="shared" si="2"/>
        <v>0</v>
      </c>
      <c r="I177" s="10"/>
      <c r="J177" s="10">
        <f t="shared" si="3"/>
        <v>0</v>
      </c>
      <c r="K177" s="10"/>
      <c r="L177" s="10">
        <f t="shared" si="4"/>
        <v>0</v>
      </c>
      <c r="M177" s="8"/>
      <c r="N177" s="5" t="s">
        <v>143</v>
      </c>
      <c r="O177" s="5" t="s">
        <v>52</v>
      </c>
      <c r="P177" s="5" t="s">
        <v>52</v>
      </c>
      <c r="Q177" s="5" t="s">
        <v>52</v>
      </c>
      <c r="R177" s="5" t="s">
        <v>62</v>
      </c>
      <c r="S177" s="5" t="s">
        <v>63</v>
      </c>
      <c r="T177" s="5" t="s">
        <v>63</v>
      </c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5" t="s">
        <v>52</v>
      </c>
      <c r="AS177" s="5" t="s">
        <v>52</v>
      </c>
      <c r="AT177" s="1"/>
      <c r="AU177" s="5" t="s">
        <v>144</v>
      </c>
      <c r="AV177" s="1">
        <v>73</v>
      </c>
    </row>
    <row r="178" spans="1:48" ht="30" customHeight="1">
      <c r="A178" s="8" t="s">
        <v>145</v>
      </c>
      <c r="B178" s="8" t="s">
        <v>146</v>
      </c>
      <c r="C178" s="8" t="s">
        <v>129</v>
      </c>
      <c r="D178" s="9">
        <v>1</v>
      </c>
      <c r="E178" s="10"/>
      <c r="F178" s="10">
        <f t="shared" si="1"/>
        <v>0</v>
      </c>
      <c r="G178" s="10"/>
      <c r="H178" s="10">
        <f t="shared" si="2"/>
        <v>0</v>
      </c>
      <c r="I178" s="10"/>
      <c r="J178" s="10">
        <f t="shared" si="3"/>
        <v>0</v>
      </c>
      <c r="K178" s="10"/>
      <c r="L178" s="10">
        <f t="shared" si="4"/>
        <v>0</v>
      </c>
      <c r="M178" s="8"/>
      <c r="N178" s="5" t="s">
        <v>147</v>
      </c>
      <c r="O178" s="5" t="s">
        <v>52</v>
      </c>
      <c r="P178" s="5" t="s">
        <v>52</v>
      </c>
      <c r="Q178" s="5" t="s">
        <v>52</v>
      </c>
      <c r="R178" s="5" t="s">
        <v>62</v>
      </c>
      <c r="S178" s="5" t="s">
        <v>63</v>
      </c>
      <c r="T178" s="5" t="s">
        <v>63</v>
      </c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5" t="s">
        <v>52</v>
      </c>
      <c r="AS178" s="5" t="s">
        <v>52</v>
      </c>
      <c r="AT178" s="1"/>
      <c r="AU178" s="5" t="s">
        <v>148</v>
      </c>
      <c r="AV178" s="1">
        <v>74</v>
      </c>
    </row>
    <row r="179" spans="1:48" ht="30" customHeight="1">
      <c r="A179" s="8" t="s">
        <v>149</v>
      </c>
      <c r="B179" s="8" t="s">
        <v>150</v>
      </c>
      <c r="C179" s="8" t="s">
        <v>151</v>
      </c>
      <c r="D179" s="9">
        <v>2</v>
      </c>
      <c r="E179" s="10"/>
      <c r="F179" s="10">
        <f t="shared" si="1"/>
        <v>0</v>
      </c>
      <c r="G179" s="10"/>
      <c r="H179" s="10">
        <f t="shared" si="2"/>
        <v>0</v>
      </c>
      <c r="I179" s="10"/>
      <c r="J179" s="10">
        <f t="shared" si="3"/>
        <v>0</v>
      </c>
      <c r="K179" s="10"/>
      <c r="L179" s="10">
        <f t="shared" si="4"/>
        <v>0</v>
      </c>
      <c r="M179" s="8"/>
      <c r="N179" s="5" t="s">
        <v>152</v>
      </c>
      <c r="O179" s="5" t="s">
        <v>52</v>
      </c>
      <c r="P179" s="5" t="s">
        <v>52</v>
      </c>
      <c r="Q179" s="5" t="s">
        <v>52</v>
      </c>
      <c r="R179" s="5" t="s">
        <v>63</v>
      </c>
      <c r="S179" s="5" t="s">
        <v>63</v>
      </c>
      <c r="T179" s="5" t="s">
        <v>62</v>
      </c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5" t="s">
        <v>52</v>
      </c>
      <c r="AS179" s="5" t="s">
        <v>52</v>
      </c>
      <c r="AT179" s="1"/>
      <c r="AU179" s="5" t="s">
        <v>153</v>
      </c>
      <c r="AV179" s="1">
        <v>27</v>
      </c>
    </row>
    <row r="180" spans="1:48" ht="30" customHeight="1">
      <c r="A180" s="8" t="s">
        <v>154</v>
      </c>
      <c r="B180" s="8" t="s">
        <v>155</v>
      </c>
      <c r="C180" s="8" t="s">
        <v>156</v>
      </c>
      <c r="D180" s="9">
        <v>1</v>
      </c>
      <c r="E180" s="10"/>
      <c r="F180" s="10">
        <f t="shared" si="1"/>
        <v>0</v>
      </c>
      <c r="G180" s="10"/>
      <c r="H180" s="10">
        <f t="shared" si="2"/>
        <v>0</v>
      </c>
      <c r="I180" s="10"/>
      <c r="J180" s="10">
        <f t="shared" si="3"/>
        <v>0</v>
      </c>
      <c r="K180" s="10"/>
      <c r="L180" s="10">
        <f t="shared" si="4"/>
        <v>0</v>
      </c>
      <c r="M180" s="8"/>
      <c r="N180" s="5" t="s">
        <v>157</v>
      </c>
      <c r="O180" s="5" t="s">
        <v>52</v>
      </c>
      <c r="P180" s="5" t="s">
        <v>52</v>
      </c>
      <c r="Q180" s="5" t="s">
        <v>52</v>
      </c>
      <c r="R180" s="5" t="s">
        <v>63</v>
      </c>
      <c r="S180" s="5" t="s">
        <v>63</v>
      </c>
      <c r="T180" s="5" t="s">
        <v>62</v>
      </c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5" t="s">
        <v>52</v>
      </c>
      <c r="AS180" s="5" t="s">
        <v>52</v>
      </c>
      <c r="AT180" s="1"/>
      <c r="AU180" s="5" t="s">
        <v>158</v>
      </c>
      <c r="AV180" s="1">
        <v>28</v>
      </c>
    </row>
    <row r="181" spans="1:48" ht="30" customHeight="1">
      <c r="A181" s="8" t="s">
        <v>159</v>
      </c>
      <c r="B181" s="8" t="s">
        <v>160</v>
      </c>
      <c r="C181" s="8" t="s">
        <v>161</v>
      </c>
      <c r="D181" s="9">
        <v>2</v>
      </c>
      <c r="E181" s="10"/>
      <c r="F181" s="10">
        <f t="shared" si="1"/>
        <v>0</v>
      </c>
      <c r="G181" s="10"/>
      <c r="H181" s="10">
        <f t="shared" si="2"/>
        <v>0</v>
      </c>
      <c r="I181" s="10"/>
      <c r="J181" s="10">
        <f t="shared" si="3"/>
        <v>0</v>
      </c>
      <c r="K181" s="10"/>
      <c r="L181" s="10">
        <f t="shared" si="4"/>
        <v>0</v>
      </c>
      <c r="M181" s="8"/>
      <c r="N181" s="5" t="s">
        <v>162</v>
      </c>
      <c r="O181" s="5" t="s">
        <v>52</v>
      </c>
      <c r="P181" s="5" t="s">
        <v>52</v>
      </c>
      <c r="Q181" s="5" t="s">
        <v>52</v>
      </c>
      <c r="R181" s="5" t="s">
        <v>63</v>
      </c>
      <c r="S181" s="5" t="s">
        <v>63</v>
      </c>
      <c r="T181" s="5" t="s">
        <v>62</v>
      </c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5" t="s">
        <v>52</v>
      </c>
      <c r="AS181" s="5" t="s">
        <v>52</v>
      </c>
      <c r="AT181" s="1"/>
      <c r="AU181" s="5" t="s">
        <v>163</v>
      </c>
      <c r="AV181" s="1">
        <v>29</v>
      </c>
    </row>
    <row r="182" spans="1:48" ht="30" customHeight="1">
      <c r="A182" s="8" t="s">
        <v>164</v>
      </c>
      <c r="B182" s="8" t="s">
        <v>165</v>
      </c>
      <c r="C182" s="8" t="s">
        <v>166</v>
      </c>
      <c r="D182" s="9">
        <v>2</v>
      </c>
      <c r="E182" s="10"/>
      <c r="F182" s="10">
        <f t="shared" si="1"/>
        <v>0</v>
      </c>
      <c r="G182" s="10"/>
      <c r="H182" s="10">
        <f t="shared" si="2"/>
        <v>0</v>
      </c>
      <c r="I182" s="10"/>
      <c r="J182" s="10">
        <f t="shared" si="3"/>
        <v>0</v>
      </c>
      <c r="K182" s="10"/>
      <c r="L182" s="10">
        <f t="shared" si="4"/>
        <v>0</v>
      </c>
      <c r="M182" s="8"/>
      <c r="N182" s="5" t="s">
        <v>167</v>
      </c>
      <c r="O182" s="5" t="s">
        <v>52</v>
      </c>
      <c r="P182" s="5" t="s">
        <v>52</v>
      </c>
      <c r="Q182" s="5" t="s">
        <v>52</v>
      </c>
      <c r="R182" s="5" t="s">
        <v>62</v>
      </c>
      <c r="S182" s="5" t="s">
        <v>63</v>
      </c>
      <c r="T182" s="5" t="s">
        <v>63</v>
      </c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5" t="s">
        <v>52</v>
      </c>
      <c r="AS182" s="5" t="s">
        <v>52</v>
      </c>
      <c r="AT182" s="1"/>
      <c r="AU182" s="5" t="s">
        <v>168</v>
      </c>
      <c r="AV182" s="1">
        <v>31</v>
      </c>
    </row>
    <row r="183" spans="1:48" ht="30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48" ht="30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48" ht="30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48" ht="30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48" ht="30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48" ht="30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48" ht="30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48" ht="30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48" ht="30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48" ht="30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48" ht="30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48" ht="30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48" ht="30" customHeight="1">
      <c r="A195" s="9" t="s">
        <v>70</v>
      </c>
      <c r="B195" s="9"/>
      <c r="C195" s="9"/>
      <c r="D195" s="9"/>
      <c r="E195" s="9"/>
      <c r="F195" s="10">
        <f>SUM(F173:F194)</f>
        <v>0</v>
      </c>
      <c r="G195" s="9"/>
      <c r="H195" s="10">
        <f>SUM(H173:H194)</f>
        <v>0</v>
      </c>
      <c r="I195" s="9"/>
      <c r="J195" s="10">
        <f>SUM(J173:J194)</f>
        <v>0</v>
      </c>
      <c r="K195" s="9"/>
      <c r="L195" s="10">
        <f>SUM(L173:L194)</f>
        <v>0</v>
      </c>
      <c r="M195" s="9"/>
      <c r="N195" t="s">
        <v>71</v>
      </c>
    </row>
    <row r="196" spans="1:48" ht="30" customHeight="1">
      <c r="A196" s="8" t="s">
        <v>169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1"/>
      <c r="O196" s="1"/>
      <c r="P196" s="1"/>
      <c r="Q196" s="5" t="s">
        <v>170</v>
      </c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</row>
    <row r="197" spans="1:48" ht="30" customHeight="1">
      <c r="A197" s="8" t="s">
        <v>171</v>
      </c>
      <c r="B197" s="8" t="s">
        <v>172</v>
      </c>
      <c r="C197" s="8" t="s">
        <v>67</v>
      </c>
      <c r="D197" s="9">
        <v>57.4</v>
      </c>
      <c r="E197" s="10"/>
      <c r="F197" s="10">
        <f>TRUNC(E197*D197, 0)</f>
        <v>0</v>
      </c>
      <c r="G197" s="10"/>
      <c r="H197" s="10">
        <f>TRUNC(G197*D197, 0)</f>
        <v>0</v>
      </c>
      <c r="I197" s="10"/>
      <c r="J197" s="10">
        <f>TRUNC(I197*D197, 0)</f>
        <v>0</v>
      </c>
      <c r="K197" s="10"/>
      <c r="L197" s="10">
        <f>TRUNC(F197+H197+J197, 0)</f>
        <v>0</v>
      </c>
      <c r="M197" s="8"/>
      <c r="N197" s="5" t="s">
        <v>173</v>
      </c>
      <c r="O197" s="5" t="s">
        <v>52</v>
      </c>
      <c r="P197" s="5" t="s">
        <v>52</v>
      </c>
      <c r="Q197" s="5" t="s">
        <v>52</v>
      </c>
      <c r="R197" s="5" t="s">
        <v>63</v>
      </c>
      <c r="S197" s="5" t="s">
        <v>63</v>
      </c>
      <c r="T197" s="5" t="s">
        <v>62</v>
      </c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5" t="s">
        <v>52</v>
      </c>
      <c r="AS197" s="5" t="s">
        <v>52</v>
      </c>
      <c r="AT197" s="1"/>
      <c r="AU197" s="5" t="s">
        <v>174</v>
      </c>
      <c r="AV197" s="1">
        <v>25</v>
      </c>
    </row>
    <row r="198" spans="1:48" ht="30" customHeight="1">
      <c r="A198" s="8" t="s">
        <v>175</v>
      </c>
      <c r="B198" s="8" t="s">
        <v>176</v>
      </c>
      <c r="C198" s="8" t="s">
        <v>67</v>
      </c>
      <c r="D198" s="9">
        <v>57.4</v>
      </c>
      <c r="E198" s="10"/>
      <c r="F198" s="10">
        <f>TRUNC(E198*D198, 0)</f>
        <v>0</v>
      </c>
      <c r="G198" s="10"/>
      <c r="H198" s="10">
        <f>TRUNC(G198*D198, 0)</f>
        <v>0</v>
      </c>
      <c r="I198" s="10"/>
      <c r="J198" s="10">
        <f>TRUNC(I198*D198, 0)</f>
        <v>0</v>
      </c>
      <c r="K198" s="10"/>
      <c r="L198" s="10">
        <f>TRUNC(F198+H198+J198, 0)</f>
        <v>0</v>
      </c>
      <c r="M198" s="8"/>
      <c r="N198" s="5" t="s">
        <v>177</v>
      </c>
      <c r="O198" s="5" t="s">
        <v>52</v>
      </c>
      <c r="P198" s="5" t="s">
        <v>52</v>
      </c>
      <c r="Q198" s="5" t="s">
        <v>52</v>
      </c>
      <c r="R198" s="5" t="s">
        <v>62</v>
      </c>
      <c r="S198" s="5" t="s">
        <v>63</v>
      </c>
      <c r="T198" s="5" t="s">
        <v>63</v>
      </c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5" t="s">
        <v>52</v>
      </c>
      <c r="AS198" s="5" t="s">
        <v>52</v>
      </c>
      <c r="AT198" s="1"/>
      <c r="AU198" s="5" t="s">
        <v>178</v>
      </c>
      <c r="AV198" s="1">
        <v>35</v>
      </c>
    </row>
    <row r="199" spans="1:48" ht="30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spans="1:48" ht="30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  <row r="201" spans="1:48" ht="30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</row>
    <row r="202" spans="1:48" ht="30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</row>
    <row r="203" spans="1:48" ht="30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</row>
    <row r="204" spans="1:48" ht="30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</row>
    <row r="205" spans="1:48" ht="30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</row>
    <row r="206" spans="1:48" ht="30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</row>
    <row r="207" spans="1:48" ht="30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</row>
    <row r="208" spans="1:48" ht="30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</row>
    <row r="209" spans="1:48" ht="30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</row>
    <row r="210" spans="1:48" ht="30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</row>
    <row r="211" spans="1:48" ht="30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</row>
    <row r="212" spans="1:48" ht="30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</row>
    <row r="213" spans="1:48" ht="30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</row>
    <row r="214" spans="1:48" ht="30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</row>
    <row r="215" spans="1:48" ht="30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</row>
    <row r="216" spans="1:48" ht="30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</row>
    <row r="217" spans="1:48" ht="30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</row>
    <row r="218" spans="1:48" ht="30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</row>
    <row r="219" spans="1:48" ht="30" customHeight="1">
      <c r="A219" s="9" t="s">
        <v>70</v>
      </c>
      <c r="B219" s="9"/>
      <c r="C219" s="9"/>
      <c r="D219" s="9"/>
      <c r="E219" s="9"/>
      <c r="F219" s="10">
        <f>SUM(F197:F218)</f>
        <v>0</v>
      </c>
      <c r="G219" s="9"/>
      <c r="H219" s="10">
        <f>SUM(H197:H218)</f>
        <v>0</v>
      </c>
      <c r="I219" s="9"/>
      <c r="J219" s="10">
        <f>SUM(J197:J218)</f>
        <v>0</v>
      </c>
      <c r="K219" s="9"/>
      <c r="L219" s="10">
        <f>SUM(L197:L218)</f>
        <v>0</v>
      </c>
      <c r="M219" s="9"/>
      <c r="N219" t="s">
        <v>71</v>
      </c>
    </row>
    <row r="220" spans="1:48" ht="30" customHeight="1">
      <c r="A220" s="8" t="s">
        <v>179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1"/>
      <c r="O220" s="1"/>
      <c r="P220" s="1"/>
      <c r="Q220" s="5" t="s">
        <v>180</v>
      </c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</row>
    <row r="221" spans="1:48" ht="30" customHeight="1">
      <c r="A221" s="8" t="s">
        <v>181</v>
      </c>
      <c r="B221" s="8" t="s">
        <v>182</v>
      </c>
      <c r="C221" s="8" t="s">
        <v>67</v>
      </c>
      <c r="D221" s="9">
        <v>19.3</v>
      </c>
      <c r="E221" s="10"/>
      <c r="F221" s="10">
        <f>TRUNC(E221*D221, 0)</f>
        <v>0</v>
      </c>
      <c r="G221" s="10"/>
      <c r="H221" s="10">
        <f>TRUNC(G221*D221, 0)</f>
        <v>0</v>
      </c>
      <c r="I221" s="10"/>
      <c r="J221" s="10">
        <f>TRUNC(I221*D221, 0)</f>
        <v>0</v>
      </c>
      <c r="K221" s="10"/>
      <c r="L221" s="10">
        <f>TRUNC(F221+H221+J221, 0)</f>
        <v>0</v>
      </c>
      <c r="M221" s="8"/>
      <c r="N221" s="5" t="s">
        <v>183</v>
      </c>
      <c r="O221" s="5" t="s">
        <v>52</v>
      </c>
      <c r="P221" s="5" t="s">
        <v>52</v>
      </c>
      <c r="Q221" s="5" t="s">
        <v>52</v>
      </c>
      <c r="R221" s="5" t="s">
        <v>62</v>
      </c>
      <c r="S221" s="5" t="s">
        <v>63</v>
      </c>
      <c r="T221" s="5" t="s">
        <v>63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5" t="s">
        <v>52</v>
      </c>
      <c r="AS221" s="5" t="s">
        <v>52</v>
      </c>
      <c r="AT221" s="1"/>
      <c r="AU221" s="5" t="s">
        <v>184</v>
      </c>
      <c r="AV221" s="1">
        <v>39</v>
      </c>
    </row>
    <row r="222" spans="1:48" ht="30" customHeight="1">
      <c r="A222" s="8" t="s">
        <v>185</v>
      </c>
      <c r="B222" s="8" t="s">
        <v>186</v>
      </c>
      <c r="C222" s="8" t="s">
        <v>67</v>
      </c>
      <c r="D222" s="9">
        <v>8.4</v>
      </c>
      <c r="E222" s="10"/>
      <c r="F222" s="10">
        <f>TRUNC(E222*D222, 0)</f>
        <v>0</v>
      </c>
      <c r="G222" s="10"/>
      <c r="H222" s="10">
        <f>TRUNC(G222*D222, 0)</f>
        <v>0</v>
      </c>
      <c r="I222" s="10"/>
      <c r="J222" s="10">
        <f>TRUNC(I222*D222, 0)</f>
        <v>0</v>
      </c>
      <c r="K222" s="10"/>
      <c r="L222" s="10">
        <f>TRUNC(F222+H222+J222, 0)</f>
        <v>0</v>
      </c>
      <c r="M222" s="8"/>
      <c r="N222" s="5" t="s">
        <v>187</v>
      </c>
      <c r="O222" s="5" t="s">
        <v>52</v>
      </c>
      <c r="P222" s="5" t="s">
        <v>52</v>
      </c>
      <c r="Q222" s="5" t="s">
        <v>52</v>
      </c>
      <c r="R222" s="5" t="s">
        <v>62</v>
      </c>
      <c r="S222" s="5" t="s">
        <v>63</v>
      </c>
      <c r="T222" s="5" t="s">
        <v>63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5" t="s">
        <v>52</v>
      </c>
      <c r="AS222" s="5" t="s">
        <v>52</v>
      </c>
      <c r="AT222" s="1"/>
      <c r="AU222" s="5" t="s">
        <v>188</v>
      </c>
      <c r="AV222" s="1">
        <v>60</v>
      </c>
    </row>
    <row r="223" spans="1:48" ht="30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</row>
    <row r="224" spans="1:48" ht="30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</row>
    <row r="225" spans="1:13" ht="30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</row>
    <row r="226" spans="1:13" ht="30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</row>
    <row r="227" spans="1:13" ht="30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</row>
    <row r="228" spans="1:13" ht="30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</row>
    <row r="229" spans="1:13" ht="30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</row>
    <row r="230" spans="1:13" ht="30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</row>
    <row r="231" spans="1:13" ht="30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</row>
    <row r="232" spans="1:13" ht="30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</row>
    <row r="233" spans="1:13" ht="30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</row>
    <row r="234" spans="1:13" ht="30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</row>
    <row r="235" spans="1:13" ht="30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</row>
    <row r="236" spans="1:13" ht="30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</row>
    <row r="237" spans="1:13" ht="30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</row>
    <row r="238" spans="1:13" ht="30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</row>
    <row r="239" spans="1:13" ht="30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</row>
    <row r="240" spans="1:13" ht="30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</row>
    <row r="241" spans="1:48" ht="30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</row>
    <row r="242" spans="1:48" ht="30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</row>
    <row r="243" spans="1:48" ht="30" customHeight="1">
      <c r="A243" s="9" t="s">
        <v>70</v>
      </c>
      <c r="B243" s="9"/>
      <c r="C243" s="9"/>
      <c r="D243" s="9"/>
      <c r="E243" s="9"/>
      <c r="F243" s="10">
        <f>SUM(F221:F242)</f>
        <v>0</v>
      </c>
      <c r="G243" s="9"/>
      <c r="H243" s="10">
        <f>SUM(H221:H242)</f>
        <v>0</v>
      </c>
      <c r="I243" s="9"/>
      <c r="J243" s="10">
        <f>SUM(J221:J242)</f>
        <v>0</v>
      </c>
      <c r="K243" s="9"/>
      <c r="L243" s="10">
        <f>SUM(L221:L242)</f>
        <v>0</v>
      </c>
      <c r="M243" s="9"/>
      <c r="N243" t="s">
        <v>71</v>
      </c>
    </row>
    <row r="244" spans="1:48" ht="30" customHeight="1">
      <c r="A244" s="8" t="s">
        <v>189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1"/>
      <c r="O244" s="1"/>
      <c r="P244" s="1"/>
      <c r="Q244" s="5" t="s">
        <v>190</v>
      </c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</row>
    <row r="245" spans="1:48" ht="30" customHeight="1">
      <c r="A245" s="8" t="s">
        <v>191</v>
      </c>
      <c r="B245" s="8" t="s">
        <v>192</v>
      </c>
      <c r="C245" s="8" t="s">
        <v>103</v>
      </c>
      <c r="D245" s="9">
        <v>31</v>
      </c>
      <c r="E245" s="10"/>
      <c r="F245" s="10">
        <f t="shared" ref="F245:F250" si="5">TRUNC(E245*D245, 0)</f>
        <v>0</v>
      </c>
      <c r="G245" s="10"/>
      <c r="H245" s="10">
        <f t="shared" ref="H245:H250" si="6">TRUNC(G245*D245, 0)</f>
        <v>0</v>
      </c>
      <c r="I245" s="10"/>
      <c r="J245" s="10">
        <f t="shared" ref="J245:J250" si="7">TRUNC(I245*D245, 0)</f>
        <v>0</v>
      </c>
      <c r="K245" s="10"/>
      <c r="L245" s="10">
        <f t="shared" ref="K245:L250" si="8">TRUNC(F245+H245+J245, 0)</f>
        <v>0</v>
      </c>
      <c r="M245" s="8"/>
      <c r="N245" s="5" t="s">
        <v>193</v>
      </c>
      <c r="O245" s="5" t="s">
        <v>52</v>
      </c>
      <c r="P245" s="5" t="s">
        <v>52</v>
      </c>
      <c r="Q245" s="5" t="s">
        <v>52</v>
      </c>
      <c r="R245" s="5" t="s">
        <v>63</v>
      </c>
      <c r="S245" s="5" t="s">
        <v>63</v>
      </c>
      <c r="T245" s="5" t="s">
        <v>62</v>
      </c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5" t="s">
        <v>52</v>
      </c>
      <c r="AS245" s="5" t="s">
        <v>52</v>
      </c>
      <c r="AT245" s="1"/>
      <c r="AU245" s="5" t="s">
        <v>194</v>
      </c>
      <c r="AV245" s="1">
        <v>64</v>
      </c>
    </row>
    <row r="246" spans="1:48" ht="30" customHeight="1">
      <c r="A246" s="8" t="s">
        <v>195</v>
      </c>
      <c r="B246" s="8" t="s">
        <v>52</v>
      </c>
      <c r="C246" s="8" t="s">
        <v>156</v>
      </c>
      <c r="D246" s="9">
        <v>1</v>
      </c>
      <c r="E246" s="10"/>
      <c r="F246" s="10">
        <f t="shared" si="5"/>
        <v>0</v>
      </c>
      <c r="G246" s="10"/>
      <c r="H246" s="10">
        <f t="shared" si="6"/>
        <v>0</v>
      </c>
      <c r="I246" s="10"/>
      <c r="J246" s="10">
        <f t="shared" si="7"/>
        <v>0</v>
      </c>
      <c r="K246" s="10"/>
      <c r="L246" s="10">
        <f t="shared" si="8"/>
        <v>0</v>
      </c>
      <c r="M246" s="8"/>
      <c r="N246" s="5" t="s">
        <v>196</v>
      </c>
      <c r="O246" s="5" t="s">
        <v>52</v>
      </c>
      <c r="P246" s="5" t="s">
        <v>52</v>
      </c>
      <c r="Q246" s="5" t="s">
        <v>52</v>
      </c>
      <c r="R246" s="5" t="s">
        <v>63</v>
      </c>
      <c r="S246" s="5" t="s">
        <v>63</v>
      </c>
      <c r="T246" s="5" t="s">
        <v>62</v>
      </c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5" t="s">
        <v>52</v>
      </c>
      <c r="AS246" s="5" t="s">
        <v>52</v>
      </c>
      <c r="AT246" s="1"/>
      <c r="AU246" s="5" t="s">
        <v>197</v>
      </c>
      <c r="AV246" s="1">
        <v>65</v>
      </c>
    </row>
    <row r="247" spans="1:48" ht="30" customHeight="1">
      <c r="A247" s="8" t="s">
        <v>198</v>
      </c>
      <c r="B247" s="8" t="s">
        <v>199</v>
      </c>
      <c r="C247" s="8" t="s">
        <v>129</v>
      </c>
      <c r="D247" s="9">
        <v>26</v>
      </c>
      <c r="E247" s="10"/>
      <c r="F247" s="10">
        <f t="shared" si="5"/>
        <v>0</v>
      </c>
      <c r="G247" s="10"/>
      <c r="H247" s="10">
        <f t="shared" si="6"/>
        <v>0</v>
      </c>
      <c r="I247" s="10"/>
      <c r="J247" s="10">
        <f t="shared" si="7"/>
        <v>0</v>
      </c>
      <c r="K247" s="10"/>
      <c r="L247" s="10">
        <f t="shared" si="8"/>
        <v>0</v>
      </c>
      <c r="M247" s="8"/>
      <c r="N247" s="5" t="s">
        <v>200</v>
      </c>
      <c r="O247" s="5" t="s">
        <v>52</v>
      </c>
      <c r="P247" s="5" t="s">
        <v>52</v>
      </c>
      <c r="Q247" s="5" t="s">
        <v>52</v>
      </c>
      <c r="R247" s="5" t="s">
        <v>63</v>
      </c>
      <c r="S247" s="5" t="s">
        <v>63</v>
      </c>
      <c r="T247" s="5" t="s">
        <v>62</v>
      </c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5" t="s">
        <v>52</v>
      </c>
      <c r="AS247" s="5" t="s">
        <v>52</v>
      </c>
      <c r="AT247" s="1"/>
      <c r="AU247" s="5" t="s">
        <v>201</v>
      </c>
      <c r="AV247" s="1">
        <v>66</v>
      </c>
    </row>
    <row r="248" spans="1:48" ht="30" customHeight="1">
      <c r="A248" s="8" t="s">
        <v>202</v>
      </c>
      <c r="B248" s="8" t="s">
        <v>203</v>
      </c>
      <c r="C248" s="8" t="s">
        <v>129</v>
      </c>
      <c r="D248" s="9">
        <v>1</v>
      </c>
      <c r="E248" s="10"/>
      <c r="F248" s="10">
        <f t="shared" si="5"/>
        <v>0</v>
      </c>
      <c r="G248" s="10"/>
      <c r="H248" s="10">
        <f t="shared" si="6"/>
        <v>0</v>
      </c>
      <c r="I248" s="10"/>
      <c r="J248" s="10">
        <f t="shared" si="7"/>
        <v>0</v>
      </c>
      <c r="K248" s="10"/>
      <c r="L248" s="10">
        <f t="shared" si="8"/>
        <v>0</v>
      </c>
      <c r="M248" s="8"/>
      <c r="N248" s="5" t="s">
        <v>204</v>
      </c>
      <c r="O248" s="5" t="s">
        <v>52</v>
      </c>
      <c r="P248" s="5" t="s">
        <v>52</v>
      </c>
      <c r="Q248" s="5" t="s">
        <v>52</v>
      </c>
      <c r="R248" s="5" t="s">
        <v>63</v>
      </c>
      <c r="S248" s="5" t="s">
        <v>63</v>
      </c>
      <c r="T248" s="5" t="s">
        <v>62</v>
      </c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5" t="s">
        <v>52</v>
      </c>
      <c r="AS248" s="5" t="s">
        <v>52</v>
      </c>
      <c r="AT248" s="1"/>
      <c r="AU248" s="5" t="s">
        <v>205</v>
      </c>
      <c r="AV248" s="1">
        <v>67</v>
      </c>
    </row>
    <row r="249" spans="1:48" ht="30" customHeight="1">
      <c r="A249" s="8" t="s">
        <v>206</v>
      </c>
      <c r="B249" s="8" t="s">
        <v>207</v>
      </c>
      <c r="C249" s="8" t="s">
        <v>129</v>
      </c>
      <c r="D249" s="9">
        <v>1</v>
      </c>
      <c r="E249" s="10"/>
      <c r="F249" s="10">
        <f t="shared" si="5"/>
        <v>0</v>
      </c>
      <c r="G249" s="10"/>
      <c r="H249" s="10">
        <f t="shared" si="6"/>
        <v>0</v>
      </c>
      <c r="I249" s="10"/>
      <c r="J249" s="10">
        <f t="shared" si="7"/>
        <v>0</v>
      </c>
      <c r="K249" s="10"/>
      <c r="L249" s="10">
        <f t="shared" si="8"/>
        <v>0</v>
      </c>
      <c r="M249" s="8"/>
      <c r="N249" s="5" t="s">
        <v>208</v>
      </c>
      <c r="O249" s="5" t="s">
        <v>52</v>
      </c>
      <c r="P249" s="5" t="s">
        <v>52</v>
      </c>
      <c r="Q249" s="5" t="s">
        <v>52</v>
      </c>
      <c r="R249" s="5" t="s">
        <v>63</v>
      </c>
      <c r="S249" s="5" t="s">
        <v>63</v>
      </c>
      <c r="T249" s="5" t="s">
        <v>62</v>
      </c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5" t="s">
        <v>52</v>
      </c>
      <c r="AS249" s="5" t="s">
        <v>52</v>
      </c>
      <c r="AT249" s="1"/>
      <c r="AU249" s="5" t="s">
        <v>209</v>
      </c>
      <c r="AV249" s="1">
        <v>68</v>
      </c>
    </row>
    <row r="250" spans="1:48" ht="30" customHeight="1">
      <c r="A250" s="8" t="s">
        <v>210</v>
      </c>
      <c r="B250" s="8" t="s">
        <v>52</v>
      </c>
      <c r="C250" s="8" t="s">
        <v>211</v>
      </c>
      <c r="D250" s="9">
        <v>6</v>
      </c>
      <c r="E250" s="10"/>
      <c r="F250" s="10">
        <f t="shared" si="5"/>
        <v>0</v>
      </c>
      <c r="G250" s="10"/>
      <c r="H250" s="10">
        <f t="shared" si="6"/>
        <v>0</v>
      </c>
      <c r="I250" s="10"/>
      <c r="J250" s="10">
        <f t="shared" si="7"/>
        <v>0</v>
      </c>
      <c r="K250" s="10"/>
      <c r="L250" s="10">
        <f t="shared" si="8"/>
        <v>0</v>
      </c>
      <c r="M250" s="8"/>
      <c r="N250" s="5" t="s">
        <v>212</v>
      </c>
      <c r="O250" s="5" t="s">
        <v>52</v>
      </c>
      <c r="P250" s="5" t="s">
        <v>52</v>
      </c>
      <c r="Q250" s="5" t="s">
        <v>52</v>
      </c>
      <c r="R250" s="5" t="s">
        <v>63</v>
      </c>
      <c r="S250" s="5" t="s">
        <v>63</v>
      </c>
      <c r="T250" s="5" t="s">
        <v>62</v>
      </c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5" t="s">
        <v>52</v>
      </c>
      <c r="AS250" s="5" t="s">
        <v>52</v>
      </c>
      <c r="AT250" s="1"/>
      <c r="AU250" s="5" t="s">
        <v>213</v>
      </c>
      <c r="AV250" s="1">
        <v>69</v>
      </c>
    </row>
    <row r="251" spans="1:48" ht="30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</row>
    <row r="252" spans="1:48" ht="30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</row>
    <row r="253" spans="1:48" ht="30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</row>
    <row r="254" spans="1:48" ht="30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</row>
    <row r="255" spans="1:48" ht="30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</row>
    <row r="256" spans="1:48" ht="30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</row>
    <row r="257" spans="1:48" ht="30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</row>
    <row r="258" spans="1:48" ht="30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</row>
    <row r="259" spans="1:48" ht="30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</row>
    <row r="260" spans="1:48" ht="30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</row>
    <row r="261" spans="1:48" ht="30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</row>
    <row r="262" spans="1:48" ht="30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48" ht="30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48" ht="30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48" ht="30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48" ht="30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48" ht="30" customHeight="1">
      <c r="A267" s="9" t="s">
        <v>70</v>
      </c>
      <c r="B267" s="9"/>
      <c r="C267" s="9"/>
      <c r="D267" s="9"/>
      <c r="E267" s="9"/>
      <c r="F267" s="10">
        <f>SUM(F245:F266)</f>
        <v>0</v>
      </c>
      <c r="G267" s="9"/>
      <c r="H267" s="10">
        <f>SUM(H245:H266)</f>
        <v>0</v>
      </c>
      <c r="I267" s="9"/>
      <c r="J267" s="10">
        <f>SUM(J245:J266)</f>
        <v>0</v>
      </c>
      <c r="K267" s="9"/>
      <c r="L267" s="10">
        <f>SUM(L245:L266)</f>
        <v>0</v>
      </c>
      <c r="M267" s="9"/>
      <c r="N267" t="s">
        <v>71</v>
      </c>
    </row>
    <row r="268" spans="1:48" ht="30" customHeight="1">
      <c r="A268" s="8" t="s">
        <v>214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1"/>
      <c r="O268" s="1"/>
      <c r="P268" s="1"/>
      <c r="Q268" s="5" t="s">
        <v>215</v>
      </c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</row>
    <row r="269" spans="1:48" ht="30" customHeight="1">
      <c r="A269" s="8" t="s">
        <v>216</v>
      </c>
      <c r="B269" s="8" t="s">
        <v>217</v>
      </c>
      <c r="C269" s="8" t="s">
        <v>76</v>
      </c>
      <c r="D269" s="9">
        <v>3.33</v>
      </c>
      <c r="E269" s="10"/>
      <c r="F269" s="10">
        <f t="shared" ref="F269:F279" si="9">TRUNC(E269*D269, 0)</f>
        <v>0</v>
      </c>
      <c r="G269" s="10"/>
      <c r="H269" s="10">
        <f t="shared" ref="H269:H279" si="10">TRUNC(G269*D269, 0)</f>
        <v>0</v>
      </c>
      <c r="I269" s="10"/>
      <c r="J269" s="10">
        <f t="shared" ref="J269:J279" si="11">TRUNC(I269*D269, 0)</f>
        <v>0</v>
      </c>
      <c r="K269" s="10"/>
      <c r="L269" s="10">
        <f t="shared" ref="L269:L279" si="12">TRUNC(F269+H269+J269, 0)</f>
        <v>0</v>
      </c>
      <c r="M269" s="8"/>
      <c r="N269" s="5" t="s">
        <v>218</v>
      </c>
      <c r="O269" s="5" t="s">
        <v>52</v>
      </c>
      <c r="P269" s="5" t="s">
        <v>52</v>
      </c>
      <c r="Q269" s="5" t="s">
        <v>52</v>
      </c>
      <c r="R269" s="5" t="s">
        <v>62</v>
      </c>
      <c r="S269" s="5" t="s">
        <v>63</v>
      </c>
      <c r="T269" s="5" t="s">
        <v>63</v>
      </c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5" t="s">
        <v>52</v>
      </c>
      <c r="AS269" s="5" t="s">
        <v>52</v>
      </c>
      <c r="AT269" s="1"/>
      <c r="AU269" s="5" t="s">
        <v>219</v>
      </c>
      <c r="AV269" s="1">
        <v>41</v>
      </c>
    </row>
    <row r="270" spans="1:48" ht="30" customHeight="1">
      <c r="A270" s="8" t="s">
        <v>220</v>
      </c>
      <c r="B270" s="8" t="s">
        <v>221</v>
      </c>
      <c r="C270" s="8" t="s">
        <v>222</v>
      </c>
      <c r="D270" s="9">
        <v>0.499</v>
      </c>
      <c r="E270" s="10"/>
      <c r="F270" s="10">
        <f t="shared" si="9"/>
        <v>0</v>
      </c>
      <c r="G270" s="10"/>
      <c r="H270" s="10">
        <f t="shared" si="10"/>
        <v>0</v>
      </c>
      <c r="I270" s="10"/>
      <c r="J270" s="10">
        <f t="shared" si="11"/>
        <v>0</v>
      </c>
      <c r="K270" s="10"/>
      <c r="L270" s="10">
        <f t="shared" si="12"/>
        <v>0</v>
      </c>
      <c r="M270" s="8"/>
      <c r="N270" s="5" t="s">
        <v>223</v>
      </c>
      <c r="O270" s="5" t="s">
        <v>52</v>
      </c>
      <c r="P270" s="5" t="s">
        <v>52</v>
      </c>
      <c r="Q270" s="5" t="s">
        <v>52</v>
      </c>
      <c r="R270" s="5" t="s">
        <v>62</v>
      </c>
      <c r="S270" s="5" t="s">
        <v>63</v>
      </c>
      <c r="T270" s="5" t="s">
        <v>63</v>
      </c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5" t="s">
        <v>52</v>
      </c>
      <c r="AS270" s="5" t="s">
        <v>52</v>
      </c>
      <c r="AT270" s="1"/>
      <c r="AU270" s="5" t="s">
        <v>224</v>
      </c>
      <c r="AV270" s="1">
        <v>42</v>
      </c>
    </row>
    <row r="271" spans="1:48" ht="30" customHeight="1">
      <c r="A271" s="8" t="s">
        <v>225</v>
      </c>
      <c r="B271" s="8" t="s">
        <v>331</v>
      </c>
      <c r="C271" s="8" t="s">
        <v>103</v>
      </c>
      <c r="D271" s="9">
        <v>16.600000000000001</v>
      </c>
      <c r="E271" s="10"/>
      <c r="F271" s="10">
        <f t="shared" si="9"/>
        <v>0</v>
      </c>
      <c r="G271" s="10"/>
      <c r="H271" s="10">
        <f t="shared" si="10"/>
        <v>0</v>
      </c>
      <c r="I271" s="10"/>
      <c r="J271" s="10">
        <f t="shared" si="11"/>
        <v>0</v>
      </c>
      <c r="K271" s="10"/>
      <c r="L271" s="10">
        <f t="shared" si="12"/>
        <v>0</v>
      </c>
      <c r="M271" s="8"/>
      <c r="N271" s="5" t="s">
        <v>226</v>
      </c>
      <c r="O271" s="5" t="s">
        <v>52</v>
      </c>
      <c r="P271" s="5" t="s">
        <v>52</v>
      </c>
      <c r="Q271" s="5" t="s">
        <v>52</v>
      </c>
      <c r="R271" s="5" t="s">
        <v>62</v>
      </c>
      <c r="S271" s="5" t="s">
        <v>63</v>
      </c>
      <c r="T271" s="5" t="s">
        <v>63</v>
      </c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5" t="s">
        <v>52</v>
      </c>
      <c r="AS271" s="5" t="s">
        <v>52</v>
      </c>
      <c r="AT271" s="1"/>
      <c r="AU271" s="5" t="s">
        <v>227</v>
      </c>
      <c r="AV271" s="1">
        <v>70</v>
      </c>
    </row>
    <row r="272" spans="1:48" ht="30" customHeight="1">
      <c r="A272" s="8" t="s">
        <v>228</v>
      </c>
      <c r="B272" s="8" t="s">
        <v>229</v>
      </c>
      <c r="C272" s="8" t="s">
        <v>76</v>
      </c>
      <c r="D272" s="9">
        <v>5</v>
      </c>
      <c r="E272" s="10"/>
      <c r="F272" s="10">
        <f t="shared" si="9"/>
        <v>0</v>
      </c>
      <c r="G272" s="10"/>
      <c r="H272" s="10">
        <f t="shared" si="10"/>
        <v>0</v>
      </c>
      <c r="I272" s="10"/>
      <c r="J272" s="10">
        <f t="shared" si="11"/>
        <v>0</v>
      </c>
      <c r="K272" s="10"/>
      <c r="L272" s="10">
        <f t="shared" si="12"/>
        <v>0</v>
      </c>
      <c r="M272" s="8"/>
      <c r="N272" s="5" t="s">
        <v>230</v>
      </c>
      <c r="O272" s="5" t="s">
        <v>52</v>
      </c>
      <c r="P272" s="5" t="s">
        <v>52</v>
      </c>
      <c r="Q272" s="5" t="s">
        <v>52</v>
      </c>
      <c r="R272" s="5" t="s">
        <v>62</v>
      </c>
      <c r="S272" s="5" t="s">
        <v>63</v>
      </c>
      <c r="T272" s="5" t="s">
        <v>63</v>
      </c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5" t="s">
        <v>52</v>
      </c>
      <c r="AS272" s="5" t="s">
        <v>52</v>
      </c>
      <c r="AT272" s="1"/>
      <c r="AU272" s="5" t="s">
        <v>231</v>
      </c>
      <c r="AV272" s="1">
        <v>43</v>
      </c>
    </row>
    <row r="273" spans="1:48" ht="30" customHeight="1">
      <c r="A273" s="8" t="s">
        <v>232</v>
      </c>
      <c r="B273" s="8" t="s">
        <v>52</v>
      </c>
      <c r="C273" s="8" t="s">
        <v>67</v>
      </c>
      <c r="D273" s="9">
        <v>9</v>
      </c>
      <c r="E273" s="10"/>
      <c r="F273" s="10">
        <f t="shared" si="9"/>
        <v>0</v>
      </c>
      <c r="G273" s="10"/>
      <c r="H273" s="10">
        <f t="shared" si="10"/>
        <v>0</v>
      </c>
      <c r="I273" s="10"/>
      <c r="J273" s="10">
        <f t="shared" si="11"/>
        <v>0</v>
      </c>
      <c r="K273" s="10"/>
      <c r="L273" s="10">
        <f t="shared" si="12"/>
        <v>0</v>
      </c>
      <c r="M273" s="8"/>
      <c r="N273" s="5" t="s">
        <v>233</v>
      </c>
      <c r="O273" s="5" t="s">
        <v>52</v>
      </c>
      <c r="P273" s="5" t="s">
        <v>52</v>
      </c>
      <c r="Q273" s="5" t="s">
        <v>52</v>
      </c>
      <c r="R273" s="5" t="s">
        <v>62</v>
      </c>
      <c r="S273" s="5" t="s">
        <v>63</v>
      </c>
      <c r="T273" s="5" t="s">
        <v>63</v>
      </c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5" t="s">
        <v>52</v>
      </c>
      <c r="AS273" s="5" t="s">
        <v>52</v>
      </c>
      <c r="AT273" s="1"/>
      <c r="AU273" s="5" t="s">
        <v>234</v>
      </c>
      <c r="AV273" s="1">
        <v>44</v>
      </c>
    </row>
    <row r="274" spans="1:48" ht="30" customHeight="1">
      <c r="A274" s="8" t="s">
        <v>235</v>
      </c>
      <c r="B274" s="8" t="s">
        <v>52</v>
      </c>
      <c r="C274" s="8" t="s">
        <v>67</v>
      </c>
      <c r="D274" s="9">
        <v>2.2000000000000002</v>
      </c>
      <c r="E274" s="10"/>
      <c r="F274" s="10">
        <f t="shared" si="9"/>
        <v>0</v>
      </c>
      <c r="G274" s="10"/>
      <c r="H274" s="10">
        <f t="shared" si="10"/>
        <v>0</v>
      </c>
      <c r="I274" s="10"/>
      <c r="J274" s="10">
        <f t="shared" si="11"/>
        <v>0</v>
      </c>
      <c r="K274" s="10"/>
      <c r="L274" s="10">
        <f t="shared" si="12"/>
        <v>0</v>
      </c>
      <c r="M274" s="8"/>
      <c r="N274" s="5" t="s">
        <v>236</v>
      </c>
      <c r="O274" s="5" t="s">
        <v>52</v>
      </c>
      <c r="P274" s="5" t="s">
        <v>52</v>
      </c>
      <c r="Q274" s="5" t="s">
        <v>52</v>
      </c>
      <c r="R274" s="5" t="s">
        <v>62</v>
      </c>
      <c r="S274" s="5" t="s">
        <v>63</v>
      </c>
      <c r="T274" s="5" t="s">
        <v>63</v>
      </c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5" t="s">
        <v>52</v>
      </c>
      <c r="AS274" s="5" t="s">
        <v>52</v>
      </c>
      <c r="AT274" s="1"/>
      <c r="AU274" s="5" t="s">
        <v>237</v>
      </c>
      <c r="AV274" s="1">
        <v>45</v>
      </c>
    </row>
    <row r="275" spans="1:48" ht="30" customHeight="1">
      <c r="A275" s="8" t="s">
        <v>238</v>
      </c>
      <c r="B275" s="8" t="s">
        <v>239</v>
      </c>
      <c r="C275" s="8" t="s">
        <v>67</v>
      </c>
      <c r="D275" s="9">
        <v>1</v>
      </c>
      <c r="E275" s="10"/>
      <c r="F275" s="10">
        <f t="shared" si="9"/>
        <v>0</v>
      </c>
      <c r="G275" s="10"/>
      <c r="H275" s="10">
        <f t="shared" si="10"/>
        <v>0</v>
      </c>
      <c r="I275" s="10"/>
      <c r="J275" s="10">
        <f t="shared" si="11"/>
        <v>0</v>
      </c>
      <c r="K275" s="10"/>
      <c r="L275" s="10">
        <f t="shared" si="12"/>
        <v>0</v>
      </c>
      <c r="M275" s="8"/>
      <c r="N275" s="5" t="s">
        <v>240</v>
      </c>
      <c r="O275" s="5" t="s">
        <v>52</v>
      </c>
      <c r="P275" s="5" t="s">
        <v>52</v>
      </c>
      <c r="Q275" s="5" t="s">
        <v>52</v>
      </c>
      <c r="R275" s="5" t="s">
        <v>62</v>
      </c>
      <c r="S275" s="5" t="s">
        <v>63</v>
      </c>
      <c r="T275" s="5" t="s">
        <v>63</v>
      </c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5" t="s">
        <v>52</v>
      </c>
      <c r="AS275" s="5" t="s">
        <v>52</v>
      </c>
      <c r="AT275" s="1"/>
      <c r="AU275" s="5" t="s">
        <v>241</v>
      </c>
      <c r="AV275" s="1">
        <v>46</v>
      </c>
    </row>
    <row r="276" spans="1:48" ht="30" customHeight="1">
      <c r="A276" s="8" t="s">
        <v>242</v>
      </c>
      <c r="B276" s="8" t="s">
        <v>52</v>
      </c>
      <c r="C276" s="8" t="s">
        <v>103</v>
      </c>
      <c r="D276" s="9">
        <v>2</v>
      </c>
      <c r="E276" s="10"/>
      <c r="F276" s="10">
        <f t="shared" si="9"/>
        <v>0</v>
      </c>
      <c r="G276" s="10"/>
      <c r="H276" s="10">
        <f t="shared" si="10"/>
        <v>0</v>
      </c>
      <c r="I276" s="10"/>
      <c r="J276" s="10">
        <f t="shared" si="11"/>
        <v>0</v>
      </c>
      <c r="K276" s="10"/>
      <c r="L276" s="10">
        <f t="shared" si="12"/>
        <v>0</v>
      </c>
      <c r="M276" s="8"/>
      <c r="N276" s="5" t="s">
        <v>243</v>
      </c>
      <c r="O276" s="5" t="s">
        <v>52</v>
      </c>
      <c r="P276" s="5" t="s">
        <v>52</v>
      </c>
      <c r="Q276" s="5" t="s">
        <v>52</v>
      </c>
      <c r="R276" s="5" t="s">
        <v>62</v>
      </c>
      <c r="S276" s="5" t="s">
        <v>63</v>
      </c>
      <c r="T276" s="5" t="s">
        <v>63</v>
      </c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5" t="s">
        <v>52</v>
      </c>
      <c r="AS276" s="5" t="s">
        <v>52</v>
      </c>
      <c r="AT276" s="1"/>
      <c r="AU276" s="5" t="s">
        <v>244</v>
      </c>
      <c r="AV276" s="1">
        <v>47</v>
      </c>
    </row>
    <row r="277" spans="1:48" ht="30" customHeight="1">
      <c r="A277" s="8" t="s">
        <v>245</v>
      </c>
      <c r="B277" s="8" t="s">
        <v>246</v>
      </c>
      <c r="C277" s="8" t="s">
        <v>166</v>
      </c>
      <c r="D277" s="9">
        <v>1</v>
      </c>
      <c r="E277" s="10"/>
      <c r="F277" s="10">
        <f t="shared" si="9"/>
        <v>0</v>
      </c>
      <c r="G277" s="10"/>
      <c r="H277" s="10">
        <f t="shared" si="10"/>
        <v>0</v>
      </c>
      <c r="I277" s="10"/>
      <c r="J277" s="10">
        <f t="shared" si="11"/>
        <v>0</v>
      </c>
      <c r="K277" s="10"/>
      <c r="L277" s="10">
        <f t="shared" si="12"/>
        <v>0</v>
      </c>
      <c r="M277" s="8"/>
      <c r="N277" s="5" t="s">
        <v>247</v>
      </c>
      <c r="O277" s="5" t="s">
        <v>52</v>
      </c>
      <c r="P277" s="5" t="s">
        <v>52</v>
      </c>
      <c r="Q277" s="5" t="s">
        <v>52</v>
      </c>
      <c r="R277" s="5" t="s">
        <v>62</v>
      </c>
      <c r="S277" s="5" t="s">
        <v>63</v>
      </c>
      <c r="T277" s="5" t="s">
        <v>63</v>
      </c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5" t="s">
        <v>52</v>
      </c>
      <c r="AS277" s="5" t="s">
        <v>52</v>
      </c>
      <c r="AT277" s="1"/>
      <c r="AU277" s="5" t="s">
        <v>248</v>
      </c>
      <c r="AV277" s="1">
        <v>48</v>
      </c>
    </row>
    <row r="278" spans="1:48" ht="30" customHeight="1">
      <c r="A278" s="8" t="s">
        <v>249</v>
      </c>
      <c r="B278" s="8" t="s">
        <v>250</v>
      </c>
      <c r="C278" s="8" t="s">
        <v>166</v>
      </c>
      <c r="D278" s="9">
        <v>1</v>
      </c>
      <c r="E278" s="10"/>
      <c r="F278" s="10">
        <f t="shared" si="9"/>
        <v>0</v>
      </c>
      <c r="G278" s="10"/>
      <c r="H278" s="10">
        <f t="shared" si="10"/>
        <v>0</v>
      </c>
      <c r="I278" s="10"/>
      <c r="J278" s="10">
        <f t="shared" si="11"/>
        <v>0</v>
      </c>
      <c r="K278" s="10"/>
      <c r="L278" s="10">
        <f t="shared" si="12"/>
        <v>0</v>
      </c>
      <c r="M278" s="8"/>
      <c r="N278" s="5" t="s">
        <v>251</v>
      </c>
      <c r="O278" s="5" t="s">
        <v>52</v>
      </c>
      <c r="P278" s="5" t="s">
        <v>52</v>
      </c>
      <c r="Q278" s="5" t="s">
        <v>52</v>
      </c>
      <c r="R278" s="5" t="s">
        <v>62</v>
      </c>
      <c r="S278" s="5" t="s">
        <v>63</v>
      </c>
      <c r="T278" s="5" t="s">
        <v>63</v>
      </c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5" t="s">
        <v>52</v>
      </c>
      <c r="AS278" s="5" t="s">
        <v>52</v>
      </c>
      <c r="AT278" s="1"/>
      <c r="AU278" s="5" t="s">
        <v>252</v>
      </c>
      <c r="AV278" s="1">
        <v>49</v>
      </c>
    </row>
    <row r="279" spans="1:48" ht="30" customHeight="1">
      <c r="A279" s="8" t="s">
        <v>253</v>
      </c>
      <c r="B279" s="8" t="s">
        <v>254</v>
      </c>
      <c r="C279" s="8" t="s">
        <v>166</v>
      </c>
      <c r="D279" s="9">
        <v>1</v>
      </c>
      <c r="E279" s="10"/>
      <c r="F279" s="10">
        <f t="shared" si="9"/>
        <v>0</v>
      </c>
      <c r="G279" s="10"/>
      <c r="H279" s="10">
        <f t="shared" si="10"/>
        <v>0</v>
      </c>
      <c r="I279" s="10"/>
      <c r="J279" s="10">
        <f t="shared" si="11"/>
        <v>0</v>
      </c>
      <c r="K279" s="10"/>
      <c r="L279" s="10">
        <f t="shared" si="12"/>
        <v>0</v>
      </c>
      <c r="M279" s="8"/>
      <c r="N279" s="5" t="s">
        <v>255</v>
      </c>
      <c r="O279" s="5" t="s">
        <v>52</v>
      </c>
      <c r="P279" s="5" t="s">
        <v>52</v>
      </c>
      <c r="Q279" s="5" t="s">
        <v>52</v>
      </c>
      <c r="R279" s="5" t="s">
        <v>62</v>
      </c>
      <c r="S279" s="5" t="s">
        <v>63</v>
      </c>
      <c r="T279" s="5" t="s">
        <v>63</v>
      </c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5" t="s">
        <v>52</v>
      </c>
      <c r="AS279" s="5" t="s">
        <v>52</v>
      </c>
      <c r="AT279" s="1"/>
      <c r="AU279" s="5" t="s">
        <v>256</v>
      </c>
      <c r="AV279" s="1">
        <v>50</v>
      </c>
    </row>
    <row r="280" spans="1:48" ht="30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</row>
    <row r="281" spans="1:48" ht="30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</row>
    <row r="282" spans="1:48" ht="30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</row>
    <row r="283" spans="1:48" ht="30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</row>
    <row r="284" spans="1:48" ht="30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</row>
    <row r="285" spans="1:48" ht="30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</row>
    <row r="286" spans="1:48" ht="30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</row>
    <row r="287" spans="1:48" ht="30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</row>
    <row r="288" spans="1:48" ht="30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</row>
    <row r="289" spans="1:48" ht="30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</row>
    <row r="290" spans="1:48" ht="30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</row>
    <row r="291" spans="1:48" ht="30" customHeight="1">
      <c r="A291" s="9" t="s">
        <v>70</v>
      </c>
      <c r="B291" s="9"/>
      <c r="C291" s="9"/>
      <c r="D291" s="9"/>
      <c r="E291" s="9"/>
      <c r="F291" s="10">
        <f>SUM(F269:F290)</f>
        <v>0</v>
      </c>
      <c r="G291" s="9"/>
      <c r="H291" s="10">
        <f>SUM(H269:H290)</f>
        <v>0</v>
      </c>
      <c r="I291" s="9"/>
      <c r="J291" s="10">
        <f>SUM(J269:J290)</f>
        <v>0</v>
      </c>
      <c r="K291" s="9"/>
      <c r="L291" s="10">
        <f>SUM(L269:L290)</f>
        <v>0</v>
      </c>
      <c r="M291" s="9"/>
      <c r="N291" t="s">
        <v>71</v>
      </c>
    </row>
    <row r="292" spans="1:48" ht="30" customHeight="1">
      <c r="A292" s="8" t="s">
        <v>257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1"/>
      <c r="O292" s="1"/>
      <c r="P292" s="1"/>
      <c r="Q292" s="5" t="s">
        <v>258</v>
      </c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</row>
    <row r="293" spans="1:48" ht="30" customHeight="1">
      <c r="A293" s="8" t="s">
        <v>259</v>
      </c>
      <c r="B293" s="8" t="s">
        <v>260</v>
      </c>
      <c r="C293" s="8" t="s">
        <v>103</v>
      </c>
      <c r="D293" s="9">
        <v>5.2</v>
      </c>
      <c r="E293" s="10"/>
      <c r="F293" s="10">
        <f>TRUNC(E293*D293, 0)</f>
        <v>0</v>
      </c>
      <c r="G293" s="10"/>
      <c r="H293" s="10">
        <f>TRUNC(G293*D293, 0)</f>
        <v>0</v>
      </c>
      <c r="I293" s="10"/>
      <c r="J293" s="10">
        <f>TRUNC(I293*D293, 0)</f>
        <v>0</v>
      </c>
      <c r="K293" s="10"/>
      <c r="L293" s="10">
        <f>TRUNC(F293+H293+J293, 0)</f>
        <v>0</v>
      </c>
      <c r="M293" s="8"/>
      <c r="N293" s="5" t="s">
        <v>261</v>
      </c>
      <c r="O293" s="5" t="s">
        <v>52</v>
      </c>
      <c r="P293" s="5" t="s">
        <v>52</v>
      </c>
      <c r="Q293" s="5" t="s">
        <v>52</v>
      </c>
      <c r="R293" s="5" t="s">
        <v>62</v>
      </c>
      <c r="S293" s="5" t="s">
        <v>63</v>
      </c>
      <c r="T293" s="5" t="s">
        <v>63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5" t="s">
        <v>52</v>
      </c>
      <c r="AS293" s="5" t="s">
        <v>52</v>
      </c>
      <c r="AT293" s="1"/>
      <c r="AU293" s="5" t="s">
        <v>262</v>
      </c>
      <c r="AV293" s="1">
        <v>61</v>
      </c>
    </row>
    <row r="294" spans="1:48" ht="30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</row>
    <row r="295" spans="1:48" ht="30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</row>
    <row r="296" spans="1:48" ht="30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</row>
    <row r="297" spans="1:48" ht="30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</row>
    <row r="298" spans="1:48" ht="30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</row>
    <row r="299" spans="1:48" ht="30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</row>
    <row r="300" spans="1:48" ht="30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</row>
    <row r="301" spans="1:48" ht="30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</row>
    <row r="302" spans="1:48" ht="30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</row>
    <row r="303" spans="1:48" ht="30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</row>
    <row r="304" spans="1:48" ht="30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</row>
    <row r="305" spans="1:48" ht="30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</row>
    <row r="306" spans="1:48" ht="30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</row>
    <row r="307" spans="1:48" ht="30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</row>
    <row r="308" spans="1:48" ht="30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</row>
    <row r="309" spans="1:48" ht="30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</row>
    <row r="310" spans="1:48" ht="30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</row>
    <row r="311" spans="1:48" ht="30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</row>
    <row r="312" spans="1:48" ht="30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</row>
    <row r="313" spans="1:48" ht="30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</row>
    <row r="314" spans="1:48" ht="30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</row>
    <row r="315" spans="1:48" ht="30" customHeight="1">
      <c r="A315" s="9" t="s">
        <v>70</v>
      </c>
      <c r="B315" s="9"/>
      <c r="C315" s="9"/>
      <c r="D315" s="9"/>
      <c r="E315" s="9"/>
      <c r="F315" s="10">
        <f>SUM(F293:F314)</f>
        <v>0</v>
      </c>
      <c r="G315" s="9"/>
      <c r="H315" s="10">
        <f>SUM(H293:H314)</f>
        <v>0</v>
      </c>
      <c r="I315" s="9"/>
      <c r="J315" s="10">
        <f>SUM(J293:J314)</f>
        <v>0</v>
      </c>
      <c r="K315" s="9"/>
      <c r="L315" s="10">
        <f>SUM(L293:L314)</f>
        <v>0</v>
      </c>
      <c r="M315" s="9"/>
      <c r="N315" t="s">
        <v>71</v>
      </c>
    </row>
    <row r="316" spans="1:48" ht="30" customHeight="1">
      <c r="A316" s="8" t="s">
        <v>263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1"/>
      <c r="O316" s="1"/>
      <c r="P316" s="1"/>
      <c r="Q316" s="5" t="s">
        <v>264</v>
      </c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</row>
    <row r="317" spans="1:48" ht="30" customHeight="1">
      <c r="A317" s="8" t="s">
        <v>266</v>
      </c>
      <c r="B317" s="8" t="s">
        <v>267</v>
      </c>
      <c r="C317" s="8" t="s">
        <v>268</v>
      </c>
      <c r="D317" s="9">
        <v>17.413</v>
      </c>
      <c r="E317" s="10"/>
      <c r="F317" s="10">
        <f>TRUNC(E317*D317, 0)</f>
        <v>0</v>
      </c>
      <c r="G317" s="10"/>
      <c r="H317" s="10">
        <f>TRUNC(G317*D317, 0)</f>
        <v>0</v>
      </c>
      <c r="I317" s="10"/>
      <c r="J317" s="10">
        <f>TRUNC(I317*D317, 0)</f>
        <v>0</v>
      </c>
      <c r="K317" s="10"/>
      <c r="L317" s="10">
        <f t="shared" ref="K317:L319" si="13">TRUNC(F317+H317+J317, 0)</f>
        <v>0</v>
      </c>
      <c r="M317" s="8"/>
      <c r="N317" s="5" t="s">
        <v>269</v>
      </c>
      <c r="O317" s="5" t="s">
        <v>52</v>
      </c>
      <c r="P317" s="5" t="s">
        <v>52</v>
      </c>
      <c r="Q317" s="5" t="s">
        <v>52</v>
      </c>
      <c r="R317" s="5" t="s">
        <v>62</v>
      </c>
      <c r="S317" s="5" t="s">
        <v>63</v>
      </c>
      <c r="T317" s="5" t="s">
        <v>63</v>
      </c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5" t="s">
        <v>52</v>
      </c>
      <c r="AS317" s="5" t="s">
        <v>52</v>
      </c>
      <c r="AT317" s="1"/>
      <c r="AU317" s="5" t="s">
        <v>270</v>
      </c>
      <c r="AV317" s="1">
        <v>54</v>
      </c>
    </row>
    <row r="318" spans="1:48" ht="30" customHeight="1">
      <c r="A318" s="8" t="s">
        <v>266</v>
      </c>
      <c r="B318" s="8" t="s">
        <v>271</v>
      </c>
      <c r="C318" s="8" t="s">
        <v>268</v>
      </c>
      <c r="D318" s="9">
        <v>0.14299999999999999</v>
      </c>
      <c r="E318" s="10"/>
      <c r="F318" s="10">
        <f>TRUNC(E318*D318, 0)</f>
        <v>0</v>
      </c>
      <c r="G318" s="10"/>
      <c r="H318" s="10">
        <f>TRUNC(G318*D318, 0)</f>
        <v>0</v>
      </c>
      <c r="I318" s="10"/>
      <c r="J318" s="10">
        <f>TRUNC(I318*D318, 0)</f>
        <v>0</v>
      </c>
      <c r="K318" s="10"/>
      <c r="L318" s="10">
        <f t="shared" si="13"/>
        <v>0</v>
      </c>
      <c r="M318" s="8"/>
      <c r="N318" s="5" t="s">
        <v>272</v>
      </c>
      <c r="O318" s="5" t="s">
        <v>52</v>
      </c>
      <c r="P318" s="5" t="s">
        <v>52</v>
      </c>
      <c r="Q318" s="5" t="s">
        <v>52</v>
      </c>
      <c r="R318" s="5" t="s">
        <v>62</v>
      </c>
      <c r="S318" s="5" t="s">
        <v>63</v>
      </c>
      <c r="T318" s="5" t="s">
        <v>63</v>
      </c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5" t="s">
        <v>52</v>
      </c>
      <c r="AS318" s="5" t="s">
        <v>52</v>
      </c>
      <c r="AT318" s="1"/>
      <c r="AU318" s="5" t="s">
        <v>273</v>
      </c>
      <c r="AV318" s="1">
        <v>55</v>
      </c>
    </row>
    <row r="319" spans="1:48" ht="30" customHeight="1">
      <c r="A319" s="8" t="s">
        <v>274</v>
      </c>
      <c r="B319" s="8" t="s">
        <v>275</v>
      </c>
      <c r="C319" s="8" t="s">
        <v>268</v>
      </c>
      <c r="D319" s="9">
        <v>17.556000000000001</v>
      </c>
      <c r="E319" s="10"/>
      <c r="F319" s="10">
        <f>TRUNC(E319*D319, 0)</f>
        <v>0</v>
      </c>
      <c r="G319" s="10"/>
      <c r="H319" s="10">
        <f>TRUNC(G319*D319, 0)</f>
        <v>0</v>
      </c>
      <c r="I319" s="10"/>
      <c r="J319" s="10">
        <f>TRUNC(I319*D319, 0)</f>
        <v>0</v>
      </c>
      <c r="K319" s="10"/>
      <c r="L319" s="10">
        <f t="shared" si="13"/>
        <v>0</v>
      </c>
      <c r="M319" s="8"/>
      <c r="N319" s="5" t="s">
        <v>276</v>
      </c>
      <c r="O319" s="5" t="s">
        <v>52</v>
      </c>
      <c r="P319" s="5" t="s">
        <v>52</v>
      </c>
      <c r="Q319" s="5" t="s">
        <v>52</v>
      </c>
      <c r="R319" s="5" t="s">
        <v>62</v>
      </c>
      <c r="S319" s="5" t="s">
        <v>63</v>
      </c>
      <c r="T319" s="5" t="s">
        <v>63</v>
      </c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5" t="s">
        <v>52</v>
      </c>
      <c r="AS319" s="5" t="s">
        <v>52</v>
      </c>
      <c r="AT319" s="1"/>
      <c r="AU319" s="5" t="s">
        <v>277</v>
      </c>
      <c r="AV319" s="1">
        <v>62</v>
      </c>
    </row>
    <row r="320" spans="1:48" ht="30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</row>
    <row r="321" spans="1:13" ht="30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</row>
    <row r="322" spans="1:13" ht="30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</row>
    <row r="323" spans="1:13" ht="30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</row>
    <row r="324" spans="1:13" ht="30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</row>
    <row r="325" spans="1:13" ht="30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</row>
    <row r="326" spans="1:13" ht="30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</row>
    <row r="327" spans="1:13" ht="30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</row>
    <row r="328" spans="1:13" ht="30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</row>
    <row r="329" spans="1:13" ht="30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</row>
    <row r="330" spans="1:13" ht="30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</row>
    <row r="331" spans="1:13" ht="30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</row>
    <row r="332" spans="1:13" ht="30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</row>
    <row r="333" spans="1:13" ht="30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</row>
    <row r="334" spans="1:13" ht="30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</row>
    <row r="335" spans="1:13" ht="30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</row>
    <row r="336" spans="1:13" ht="30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</row>
    <row r="337" spans="1:14" ht="30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</row>
    <row r="338" spans="1:14" ht="30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</row>
    <row r="339" spans="1:14" ht="30" customHeight="1">
      <c r="A339" s="9" t="s">
        <v>70</v>
      </c>
      <c r="B339" s="9"/>
      <c r="C339" s="9"/>
      <c r="D339" s="9"/>
      <c r="E339" s="9"/>
      <c r="F339" s="10">
        <f>SUM(F317:F338)</f>
        <v>0</v>
      </c>
      <c r="G339" s="9"/>
      <c r="H339" s="10">
        <f>SUM(H317:H338)</f>
        <v>0</v>
      </c>
      <c r="I339" s="9"/>
      <c r="J339" s="10">
        <f>SUM(J317:J338)</f>
        <v>0</v>
      </c>
      <c r="K339" s="9"/>
      <c r="L339" s="10">
        <f>SUM(L317:L338)</f>
        <v>0</v>
      </c>
      <c r="M339" s="9"/>
      <c r="N339" t="s">
        <v>71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4" manualBreakCount="1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내역서</vt:lpstr>
      <vt:lpstr>공종별집계표!Print_Area</vt:lpstr>
      <vt:lpstr>내역서!Print_Area</vt:lpstr>
      <vt:lpstr>공종별집계표!Print_Titles</vt:lpstr>
      <vt:lpstr>내역서!Print_Titles</vt:lpstr>
      <vt:lpstr>원가계산서!Print_Titles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2015-06-29T05:16:04Z</cp:lastPrinted>
  <dcterms:created xsi:type="dcterms:W3CDTF">2015-06-23T04:13:53Z</dcterms:created>
  <dcterms:modified xsi:type="dcterms:W3CDTF">2015-07-17T02:38:30Z</dcterms:modified>
</cp:coreProperties>
</file>