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8135" windowHeight="14910"/>
  </bookViews>
  <sheets>
    <sheet name="원가계산서" sheetId="3" r:id="rId1"/>
    <sheet name="공종별집계표" sheetId="10" r:id="rId2"/>
    <sheet name="공종별내역서" sheetId="9" r:id="rId3"/>
  </sheets>
  <definedNames>
    <definedName name="_xlnm.Print_Area" localSheetId="2">공종별내역서!$A$1:$M$73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25725"/>
</workbook>
</file>

<file path=xl/calcChain.xml><?xml version="1.0" encoding="utf-8"?>
<calcChain xmlns="http://schemas.openxmlformats.org/spreadsheetml/2006/main">
  <c r="D5" i="9"/>
  <c r="D65"/>
  <c r="D67"/>
  <c r="F67" s="1"/>
  <c r="K67"/>
  <c r="H67" l="1"/>
  <c r="J67"/>
  <c r="L67" l="1"/>
  <c r="D6" l="1"/>
  <c r="K61"/>
  <c r="J61"/>
  <c r="H61"/>
  <c r="F61"/>
  <c r="K46"/>
  <c r="H46"/>
  <c r="F44"/>
  <c r="K60"/>
  <c r="J60"/>
  <c r="H60"/>
  <c r="F60"/>
  <c r="F57"/>
  <c r="K57"/>
  <c r="H57"/>
  <c r="J57"/>
  <c r="K56"/>
  <c r="J56"/>
  <c r="H56"/>
  <c r="F56"/>
  <c r="K55"/>
  <c r="J55"/>
  <c r="H55"/>
  <c r="F55"/>
  <c r="J54"/>
  <c r="H54"/>
  <c r="F54"/>
  <c r="J52"/>
  <c r="H52"/>
  <c r="F52"/>
  <c r="J51"/>
  <c r="H51"/>
  <c r="F51"/>
  <c r="J50"/>
  <c r="H50"/>
  <c r="F50"/>
  <c r="K45"/>
  <c r="H37"/>
  <c r="J36"/>
  <c r="H36"/>
  <c r="F36"/>
  <c r="D15"/>
  <c r="A2" i="10"/>
  <c r="A1" i="9" s="1"/>
  <c r="L61" l="1"/>
  <c r="J45"/>
  <c r="F46"/>
  <c r="J46"/>
  <c r="L60"/>
  <c r="L57"/>
  <c r="L55"/>
  <c r="L56"/>
  <c r="L54"/>
  <c r="K54"/>
  <c r="K50"/>
  <c r="K51"/>
  <c r="K52"/>
  <c r="L52"/>
  <c r="L51"/>
  <c r="L50"/>
  <c r="F37"/>
  <c r="J44"/>
  <c r="H44"/>
  <c r="K44"/>
  <c r="J37"/>
  <c r="K37"/>
  <c r="L36"/>
  <c r="K36"/>
  <c r="H45" l="1"/>
  <c r="F45"/>
  <c r="L46"/>
  <c r="L44"/>
  <c r="L37"/>
  <c r="L45" l="1"/>
  <c r="J42"/>
  <c r="H42"/>
  <c r="J32"/>
  <c r="H32"/>
  <c r="J31"/>
  <c r="H31"/>
  <c r="J30"/>
  <c r="H30"/>
  <c r="J28"/>
  <c r="J27"/>
  <c r="H27"/>
  <c r="H26"/>
  <c r="H24"/>
  <c r="F27"/>
  <c r="F26"/>
  <c r="F32"/>
  <c r="F31"/>
  <c r="F24"/>
  <c r="F42"/>
  <c r="H71"/>
  <c r="J71"/>
  <c r="F66"/>
  <c r="F65"/>
  <c r="J65"/>
  <c r="J35"/>
  <c r="H35"/>
  <c r="J34"/>
  <c r="H34"/>
  <c r="F33"/>
  <c r="J33"/>
  <c r="F23"/>
  <c r="J23"/>
  <c r="F19"/>
  <c r="H19"/>
  <c r="H15"/>
  <c r="J15"/>
  <c r="J16" s="1"/>
  <c r="I9" i="10" s="1"/>
  <c r="J9" s="1"/>
  <c r="J11" i="9"/>
  <c r="J5"/>
  <c r="F5"/>
  <c r="F28"/>
  <c r="H28"/>
  <c r="F6"/>
  <c r="J6"/>
  <c r="F68" l="1"/>
  <c r="K30"/>
  <c r="F30"/>
  <c r="L30" s="1"/>
  <c r="K42"/>
  <c r="K28"/>
  <c r="K6"/>
  <c r="K24"/>
  <c r="K26"/>
  <c r="K32"/>
  <c r="J24"/>
  <c r="L24" s="1"/>
  <c r="J26"/>
  <c r="L26" s="1"/>
  <c r="K27"/>
  <c r="H6"/>
  <c r="L6" s="1"/>
  <c r="K23"/>
  <c r="H23"/>
  <c r="L23" s="1"/>
  <c r="L27"/>
  <c r="L32"/>
  <c r="J72"/>
  <c r="J73" s="1"/>
  <c r="I15" i="10" s="1"/>
  <c r="J15" s="1"/>
  <c r="L31" i="9"/>
  <c r="H43"/>
  <c r="L42"/>
  <c r="K31"/>
  <c r="L28"/>
  <c r="H16"/>
  <c r="G9" i="10" s="1"/>
  <c r="H9" s="1"/>
  <c r="J41" i="9"/>
  <c r="H41"/>
  <c r="H29"/>
  <c r="H25"/>
  <c r="H10" l="1"/>
  <c r="J43"/>
  <c r="J66"/>
  <c r="J68" s="1"/>
  <c r="H66"/>
  <c r="H72"/>
  <c r="H33"/>
  <c r="L33" s="1"/>
  <c r="K33"/>
  <c r="F25"/>
  <c r="H5"/>
  <c r="K5"/>
  <c r="H65"/>
  <c r="K65"/>
  <c r="F29"/>
  <c r="H58"/>
  <c r="L65" l="1"/>
  <c r="H68"/>
  <c r="G14" i="10" s="1"/>
  <c r="H14" s="1"/>
  <c r="K66" i="9"/>
  <c r="H47"/>
  <c r="G12" i="10" s="1"/>
  <c r="H12" s="1"/>
  <c r="F35" i="9"/>
  <c r="L35" s="1"/>
  <c r="K35"/>
  <c r="K15"/>
  <c r="F15"/>
  <c r="H53"/>
  <c r="L66"/>
  <c r="H7"/>
  <c r="G7" i="10" s="1"/>
  <c r="H7" s="1"/>
  <c r="L5" i="9"/>
  <c r="H73"/>
  <c r="G15" i="10" s="1"/>
  <c r="H15" s="1"/>
  <c r="F71" i="9"/>
  <c r="K71"/>
  <c r="K19"/>
  <c r="J19"/>
  <c r="F72"/>
  <c r="L72" s="1"/>
  <c r="K72"/>
  <c r="H11"/>
  <c r="H59"/>
  <c r="L68" l="1"/>
  <c r="J58"/>
  <c r="J53"/>
  <c r="J7"/>
  <c r="I7" i="10" s="1"/>
  <c r="J7" s="1"/>
  <c r="L19" i="9"/>
  <c r="H62"/>
  <c r="G13" i="10" s="1"/>
  <c r="H13" s="1"/>
  <c r="H12" i="9"/>
  <c r="G8" i="10" s="1"/>
  <c r="H8" s="1"/>
  <c r="H38" i="9"/>
  <c r="G11" i="10" s="1"/>
  <c r="H11" s="1"/>
  <c r="F73" i="9"/>
  <c r="E15" i="10" s="1"/>
  <c r="L71" i="9"/>
  <c r="L73" s="1"/>
  <c r="F16"/>
  <c r="E9" i="10" s="1"/>
  <c r="L15" i="9"/>
  <c r="L16" s="1"/>
  <c r="J29"/>
  <c r="L29" s="1"/>
  <c r="K29"/>
  <c r="J25"/>
  <c r="L25" s="1"/>
  <c r="K25"/>
  <c r="H20" l="1"/>
  <c r="G10" i="10" s="1"/>
  <c r="H10" s="1"/>
  <c r="G6" s="1"/>
  <c r="J38" i="9"/>
  <c r="I11" i="10" s="1"/>
  <c r="J11" s="1"/>
  <c r="F10" i="9"/>
  <c r="F9" i="10"/>
  <c r="L9" s="1"/>
  <c r="K9"/>
  <c r="K15"/>
  <c r="F15"/>
  <c r="L15" s="1"/>
  <c r="T15" s="1"/>
  <c r="E21" i="3" s="1"/>
  <c r="H6" i="10" l="1"/>
  <c r="G5" s="1"/>
  <c r="H5" s="1"/>
  <c r="H26" s="1"/>
  <c r="F43" i="9"/>
  <c r="L43" s="1"/>
  <c r="K43"/>
  <c r="F11"/>
  <c r="L11" s="1"/>
  <c r="K11"/>
  <c r="F34"/>
  <c r="L34" s="1"/>
  <c r="K34"/>
  <c r="E8" i="3" l="1"/>
  <c r="E9" s="1"/>
  <c r="E10" s="1"/>
  <c r="F12" i="9"/>
  <c r="E8" i="10" s="1"/>
  <c r="F8" s="1"/>
  <c r="L38" i="9"/>
  <c r="F38"/>
  <c r="E11" i="10" s="1"/>
  <c r="E13" i="3" l="1"/>
  <c r="E12"/>
  <c r="F11" i="10"/>
  <c r="L11" s="1"/>
  <c r="K11"/>
  <c r="I14"/>
  <c r="J14" s="1"/>
  <c r="J59" i="9" l="1"/>
  <c r="J62" s="1"/>
  <c r="I13" i="10" s="1"/>
  <c r="J13" s="1"/>
  <c r="F41" i="9" l="1"/>
  <c r="L41" s="1"/>
  <c r="K41"/>
  <c r="J20" l="1"/>
  <c r="I10" i="10" s="1"/>
  <c r="J10" s="1"/>
  <c r="L7" i="9"/>
  <c r="F7"/>
  <c r="E7" i="10" s="1"/>
  <c r="J10" i="9"/>
  <c r="K10"/>
  <c r="J12" l="1"/>
  <c r="I8" i="10" s="1"/>
  <c r="L10" i="9"/>
  <c r="L12" s="1"/>
  <c r="K7" i="10"/>
  <c r="F7"/>
  <c r="E14" l="1"/>
  <c r="J8"/>
  <c r="K8"/>
  <c r="L7"/>
  <c r="K14" l="1"/>
  <c r="F14"/>
  <c r="L14" s="1"/>
  <c r="L8"/>
  <c r="J47" i="9" l="1"/>
  <c r="I12" i="10" s="1"/>
  <c r="J12" s="1"/>
  <c r="I6" s="1"/>
  <c r="J6" l="1"/>
  <c r="I5" s="1"/>
  <c r="J5" s="1"/>
  <c r="J26" s="1"/>
  <c r="E11" i="3" l="1"/>
  <c r="K53" i="9"/>
  <c r="F53"/>
  <c r="K59"/>
  <c r="F59"/>
  <c r="L59" s="1"/>
  <c r="K58"/>
  <c r="F58"/>
  <c r="L58" s="1"/>
  <c r="L20" l="1"/>
  <c r="F20"/>
  <c r="E10" i="10" s="1"/>
  <c r="L47" i="9"/>
  <c r="F47"/>
  <c r="E12" i="10" s="1"/>
  <c r="F62" i="9"/>
  <c r="E13" i="10" s="1"/>
  <c r="L53" i="9"/>
  <c r="L62" s="1"/>
  <c r="F13" i="10" l="1"/>
  <c r="K13"/>
  <c r="K12"/>
  <c r="F12"/>
  <c r="K10"/>
  <c r="F10"/>
  <c r="L13" l="1"/>
  <c r="E6"/>
  <c r="L12"/>
  <c r="L10"/>
  <c r="F6" l="1"/>
  <c r="K6"/>
  <c r="E5" l="1"/>
  <c r="L6"/>
  <c r="F5" l="1"/>
  <c r="K5"/>
  <c r="E4" i="3" l="1"/>
  <c r="E7" s="1"/>
  <c r="L5" i="10"/>
  <c r="L26" s="1"/>
  <c r="F26"/>
  <c r="E15" i="3" l="1"/>
  <c r="E14"/>
  <c r="E16"/>
  <c r="E17" l="1"/>
  <c r="E18" l="1"/>
  <c r="E19" s="1"/>
  <c r="E20" s="1"/>
  <c r="E22" l="1"/>
  <c r="E23" s="1"/>
  <c r="E24" s="1"/>
  <c r="E25" s="1"/>
</calcChain>
</file>

<file path=xl/sharedStrings.xml><?xml version="1.0" encoding="utf-8"?>
<sst xmlns="http://schemas.openxmlformats.org/spreadsheetml/2006/main" count="421" uniqueCount="207">
  <si>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</si>
  <si>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</si>
  <si>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</si>
  <si>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</si>
  <si>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</si>
  <si>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</si>
  <si>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</si>
  <si>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</si>
  <si>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</si>
  <si>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</si>
  <si>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</si>
  <si>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</si>
  <si>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</si>
  <si>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</si>
  <si>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</si>
  <si>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</si>
  <si>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</si>
  <si>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</si>
  <si>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</si>
  <si>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</si>
  <si>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</t>
  </si>
  <si>
    <t>0101  ▶ 건 축 공 사</t>
  </si>
  <si>
    <t>0101</t>
  </si>
  <si>
    <t>010101  가  설  공  사</t>
  </si>
  <si>
    <t>010101</t>
  </si>
  <si>
    <t>건축물현장정리</t>
  </si>
  <si>
    <t>준공청소포함</t>
  </si>
  <si>
    <t>M2</t>
  </si>
  <si>
    <t>건축물 보양 - 석재면, 테라조면</t>
  </si>
  <si>
    <t>[ 합           계 ]</t>
  </si>
  <si>
    <t>개</t>
  </si>
  <si>
    <t>톤</t>
  </si>
  <si>
    <t>조</t>
  </si>
  <si>
    <t>M</t>
  </si>
  <si>
    <t>EA</t>
  </si>
  <si>
    <t>010107</t>
  </si>
  <si>
    <t>마루틀 설치</t>
  </si>
  <si>
    <t>60*60*@450*450,앵커포함,GW70</t>
  </si>
  <si>
    <t>합판바닥깔기</t>
  </si>
  <si>
    <t>010108</t>
  </si>
  <si>
    <t>수밀코킹(실리콘)</t>
  </si>
  <si>
    <t>삼각, 10mm, 창호주위</t>
  </si>
  <si>
    <t>개소</t>
  </si>
  <si>
    <t>010110</t>
  </si>
  <si>
    <t>010112</t>
  </si>
  <si>
    <t>도어클로저</t>
  </si>
  <si>
    <t>도어클로저, K-630, KS3호, 표준형, 40∼60kg</t>
  </si>
  <si>
    <t>도아체크달기</t>
  </si>
  <si>
    <t>재료비 별도</t>
  </si>
  <si>
    <t>도어핸들</t>
  </si>
  <si>
    <t>도어핸들, 9000PB, 레바형</t>
  </si>
  <si>
    <t>도어핸들, 공정, 데드볼트, K380</t>
  </si>
  <si>
    <t>플로어힌지</t>
  </si>
  <si>
    <t>플로어힌지, KS2호, 85kg, 강화유리문(K-6200)</t>
  </si>
  <si>
    <t>플로어힌지설치</t>
  </si>
  <si>
    <t>유리문</t>
  </si>
  <si>
    <t>유리문, 12*850*2100mm, 손보호, 투명, 강화유리문</t>
  </si>
  <si>
    <t>강화유리</t>
  </si>
  <si>
    <t>강화유리, 투명, 10mm</t>
  </si>
  <si>
    <t>유리끼우기 - 판유리</t>
  </si>
  <si>
    <t>10mm 미만</t>
  </si>
  <si>
    <t>유리주위코킹</t>
  </si>
  <si>
    <t>5*5, 실리콘</t>
  </si>
  <si>
    <t>반투명필름붙임</t>
  </si>
  <si>
    <t>안개시트</t>
  </si>
  <si>
    <t>010114</t>
  </si>
  <si>
    <t>㎡</t>
  </si>
  <si>
    <t>장판지깔기</t>
  </si>
  <si>
    <t>휴게실바닥</t>
  </si>
  <si>
    <t>인테리어필름지부착</t>
  </si>
  <si>
    <t>벽</t>
  </si>
  <si>
    <t>석고판붙임</t>
  </si>
  <si>
    <t>010115</t>
  </si>
  <si>
    <t>우체국로고부착</t>
  </si>
  <si>
    <t>SET</t>
  </si>
  <si>
    <t>미디어라인</t>
  </si>
  <si>
    <t>010117</t>
  </si>
  <si>
    <t>칸막이벽 철거</t>
  </si>
  <si>
    <t>텍스, 합판 철거(천장)</t>
  </si>
  <si>
    <t>010121</t>
  </si>
  <si>
    <t>6</t>
  </si>
  <si>
    <t>건설폐기물처리비</t>
  </si>
  <si>
    <t>건설폐자재</t>
  </si>
  <si>
    <t>건설폐기물운반비 - 중간처리</t>
  </si>
  <si>
    <t>15톤트럭 - 30km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</si>
  <si>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</si>
  <si>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</si>
  <si>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</si>
  <si>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</si>
  <si>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</si>
  <si>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</si>
  <si>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</si>
  <si>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</si>
  <si>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</si>
  <si>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</si>
  <si>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</si>
  <si>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</si>
  <si>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</si>
  <si>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</si>
  <si>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</si>
  <si>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</si>
  <si>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</si>
  <si>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</si>
  <si>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</si>
  <si>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</si>
  <si>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</si>
  <si>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9.6%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</si>
  <si>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</si>
  <si>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</si>
  <si>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</si>
  <si>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</si>
  <si>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</si>
  <si>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</si>
  <si>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</si>
  <si>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</si>
  <si>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</si>
  <si>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</si>
  <si>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</si>
  <si>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</si>
  <si>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</si>
  <si>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</si>
  <si>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</si>
  <si>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</si>
  <si>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</si>
  <si>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3.03%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</si>
  <si>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</si>
  <si>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</si>
  <si>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</si>
  <si>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</si>
  <si>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</si>
  <si>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</si>
  <si>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</si>
  <si>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</si>
  <si>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10.51%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</si>
  <si>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</si>
  <si>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</si>
  <si>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</si>
  <si>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</si>
  <si>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</si>
  <si>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</si>
  <si>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</si>
  <si>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</si>
  <si>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</si>
  <si>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</si>
  <si>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</si>
  <si>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충돌방지턱</t>
    <phoneticPr fontId="3" type="noConversion"/>
  </si>
  <si>
    <t>M</t>
    <phoneticPr fontId="3" type="noConversion"/>
  </si>
  <si>
    <t>EA</t>
    <phoneticPr fontId="3" type="noConversion"/>
  </si>
  <si>
    <t>SGP용,양개,1800*2100</t>
    <phoneticPr fontId="3" type="noConversion"/>
  </si>
  <si>
    <t>SGP용,편개,900*2100</t>
    <phoneticPr fontId="3" type="noConversion"/>
  </si>
  <si>
    <t>판유리</t>
    <phoneticPr fontId="3" type="noConversion"/>
  </si>
  <si>
    <t>단판, 투명, 5mm</t>
    <phoneticPr fontId="3" type="noConversion"/>
  </si>
  <si>
    <t>벽, 일반 9.5*2PLY</t>
    <phoneticPr fontId="3" type="noConversion"/>
  </si>
  <si>
    <t>SGP</t>
    <phoneticPr fontId="3" type="noConversion"/>
  </si>
  <si>
    <t>A-TYPE,0.5MM칼라철판,12.5MM석고보드,W-65MM</t>
    <phoneticPr fontId="3" type="noConversion"/>
  </si>
  <si>
    <t>외부 점두간판(비조명)</t>
    <phoneticPr fontId="3" type="noConversion"/>
  </si>
  <si>
    <t>실내 점두간판</t>
    <phoneticPr fontId="3" type="noConversion"/>
  </si>
  <si>
    <t>7500*315*140,입체형</t>
    <phoneticPr fontId="3" type="noConversion"/>
  </si>
  <si>
    <t>강화유리면</t>
    <phoneticPr fontId="3" type="noConversion"/>
  </si>
  <si>
    <t>분류작업대</t>
    <phoneticPr fontId="3" type="noConversion"/>
  </si>
  <si>
    <t>필연대</t>
    <phoneticPr fontId="3" type="noConversion"/>
  </si>
  <si>
    <t>금융카운터</t>
    <phoneticPr fontId="3" type="noConversion"/>
  </si>
  <si>
    <t>우편카운터</t>
    <phoneticPr fontId="3" type="noConversion"/>
  </si>
  <si>
    <t>카운터마감바</t>
    <phoneticPr fontId="3" type="noConversion"/>
  </si>
  <si>
    <t>개소</t>
    <phoneticPr fontId="3" type="noConversion"/>
  </si>
  <si>
    <t>포맥스,1500*300*8t</t>
    <phoneticPr fontId="3" type="noConversion"/>
  </si>
  <si>
    <t>설치비 포함</t>
    <phoneticPr fontId="3" type="noConversion"/>
  </si>
  <si>
    <t>포맥스,800*300*8t</t>
    <phoneticPr fontId="3" type="noConversion"/>
  </si>
  <si>
    <t>010102  목    공    사</t>
    <phoneticPr fontId="3" type="noConversion"/>
  </si>
  <si>
    <t>010103  방  수  공  사</t>
    <phoneticPr fontId="3" type="noConversion"/>
  </si>
  <si>
    <t>010104  금  속  공  사</t>
    <phoneticPr fontId="3" type="noConversion"/>
  </si>
  <si>
    <t>010105  창호 및 유리공사</t>
    <phoneticPr fontId="3" type="noConversion"/>
  </si>
  <si>
    <t>01  서울마포 분산배치</t>
    <phoneticPr fontId="3" type="noConversion"/>
  </si>
  <si>
    <t>B-TYPE,0.5MM칼라철판,12.5MM석고보드,W-65MM</t>
    <phoneticPr fontId="3" type="noConversion"/>
  </si>
  <si>
    <t>SGP 이설</t>
    <phoneticPr fontId="3" type="noConversion"/>
  </si>
  <si>
    <t>2400*1200,h:850,토탈마케팅실</t>
    <phoneticPr fontId="3" type="noConversion"/>
  </si>
  <si>
    <t>개소</t>
    <phoneticPr fontId="3" type="noConversion"/>
  </si>
  <si>
    <t>금융자동화기기 커버</t>
    <phoneticPr fontId="3" type="noConversion"/>
  </si>
  <si>
    <t>문짝및문틀</t>
    <phoneticPr fontId="3" type="noConversion"/>
  </si>
  <si>
    <t>하드롱지, 승강기 및 복도 등</t>
    <phoneticPr fontId="3" type="noConversion"/>
  </si>
  <si>
    <t>SSD01</t>
    <phoneticPr fontId="3" type="noConversion"/>
  </si>
  <si>
    <t>1.800 x 2.400 = 4.32</t>
    <phoneticPr fontId="3" type="noConversion"/>
  </si>
  <si>
    <t>680*880,12T강화유리,금융용</t>
    <phoneticPr fontId="3" type="noConversion"/>
  </si>
  <si>
    <t>팬코일박스 철거</t>
    <phoneticPr fontId="3" type="noConversion"/>
  </si>
  <si>
    <t>50*50*5T, 도장포함</t>
    <phoneticPr fontId="3" type="noConversion"/>
  </si>
  <si>
    <t>T12,내수합판</t>
    <phoneticPr fontId="3" type="noConversion"/>
  </si>
  <si>
    <t>2250*600*90,판류형</t>
    <phoneticPr fontId="3" type="noConversion"/>
  </si>
  <si>
    <r>
      <t>1200*870*20,</t>
    </r>
    <r>
      <rPr>
        <b/>
        <sz val="11"/>
        <color theme="1"/>
        <rFont val="굴림체"/>
        <family val="3"/>
        <charset val="129"/>
      </rPr>
      <t>문짝포함</t>
    </r>
    <phoneticPr fontId="3" type="noConversion"/>
  </si>
  <si>
    <t>1400*1150*950,인조대리석12mm상판</t>
    <phoneticPr fontId="3" type="noConversion"/>
  </si>
  <si>
    <t>1600*1150*850,인조대리석12mm상판</t>
    <phoneticPr fontId="3" type="noConversion"/>
  </si>
  <si>
    <t>1500*1150*850,인조대리석12mm상판</t>
    <phoneticPr fontId="3" type="noConversion"/>
  </si>
  <si>
    <t>공사명 : 서울마포우체국 임시청사 조성공사(건축)</t>
    <phoneticPr fontId="3" type="noConversion"/>
  </si>
  <si>
    <t>010106  수  장  공  사</t>
    <phoneticPr fontId="3" type="noConversion"/>
  </si>
  <si>
    <t>010107  기  타  공  사</t>
    <phoneticPr fontId="3" type="noConversion"/>
  </si>
  <si>
    <t>010108  철  거  공  사</t>
    <phoneticPr fontId="3" type="noConversion"/>
  </si>
  <si>
    <t>010109  폐기물  처리비</t>
    <phoneticPr fontId="3" type="noConversion"/>
  </si>
  <si>
    <t>010106  수  장  공  사</t>
    <phoneticPr fontId="3" type="noConversion"/>
  </si>
  <si>
    <t>석고보드(2p)+인테리어필름,
홍보문구 부착 포함</t>
    <phoneticPr fontId="3" type="noConversion"/>
  </si>
  <si>
    <t>최대 9.6%</t>
    <phoneticPr fontId="3" type="noConversion"/>
  </si>
  <si>
    <t>3.8% (법정)</t>
    <phoneticPr fontId="3" type="noConversion"/>
  </si>
  <si>
    <t>0.87% (법정)</t>
    <phoneticPr fontId="3" type="noConversion"/>
  </si>
  <si>
    <t>2.93% (법정)</t>
    <phoneticPr fontId="3" type="noConversion"/>
  </si>
  <si>
    <t>0.3% (법정)</t>
    <phoneticPr fontId="3" type="noConversion"/>
  </si>
  <si>
    <t>최대 3.03%</t>
    <phoneticPr fontId="3" type="noConversion"/>
  </si>
  <si>
    <t>최대 6%</t>
    <phoneticPr fontId="3" type="noConversion"/>
  </si>
  <si>
    <t>최대 10.51%</t>
    <phoneticPr fontId="3" type="noConversion"/>
  </si>
  <si>
    <t>천원 미만 절사</t>
    <phoneticPr fontId="3" type="noConversion"/>
  </si>
</sst>
</file>

<file path=xl/styles.xml><?xml version="1.0" encoding="utf-8"?>
<styleSheet xmlns="http://schemas.openxmlformats.org/spreadsheetml/2006/main">
  <numFmts count="5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#,##0_-;\-#,##0_-;"/>
    <numFmt numFmtId="178" formatCode="&quot;(&quot;###.00&quot;)&quot;"/>
    <numFmt numFmtId="179" formatCode="[Red]\+#;[Red]\-#;[Red]0"/>
    <numFmt numFmtId="180" formatCode="#,##0;[Red]&quot;△&quot;#,##0"/>
    <numFmt numFmtId="181" formatCode="#,##0_ ;[Red]&quot;△&quot;#,##0\ "/>
    <numFmt numFmtId="182" formatCode="_ * #,##0_ ;_ * \-#,##0_ ;_ * &quot;-&quot;_ ;_ @_ "/>
    <numFmt numFmtId="183" formatCode="#,##0.0;[Red]#,##0.0;&quot; &quot;"/>
    <numFmt numFmtId="184" formatCode="0.0000%"/>
    <numFmt numFmtId="185" formatCode="0.0%;[Red]\(0.0%\)"/>
    <numFmt numFmtId="186" formatCode="&quot;$&quot;#,##0.00_);\(&quot;$&quot;#,##0.00\)"/>
    <numFmt numFmtId="187" formatCode="#,##0&quot; 원&quot;"/>
    <numFmt numFmtId="188" formatCode="yyyy&quot;年&quot;m&quot;月&quot;d&quot;日&quot;"/>
    <numFmt numFmtId="189" formatCode="#,##0.00;[Red]#,##0.00;&quot; &quot;"/>
    <numFmt numFmtId="190" formatCode="_ &quot;₩&quot;* #,##0_ ;_ &quot;₩&quot;* \-#,##0_ ;_ &quot;₩&quot;* &quot;-&quot;_ ;_ @_ "/>
    <numFmt numFmtId="191" formatCode="_ &quot;₩&quot;\ * #,##0_ ;_ &quot;₩&quot;\ * \-#,##0_ ;_ &quot;₩&quot;\ * &quot;-&quot;_ ;_ @_ "/>
    <numFmt numFmtId="192" formatCode="_ &quot;₩&quot;* #,##0.00_ ;_ &quot;₩&quot;* \-#,##0.00_ ;_ &quot;₩&quot;* &quot;-&quot;??_ ;_ @_ "/>
    <numFmt numFmtId="193" formatCode="_ &quot;₩&quot;\ * #,##0.00_ ;_ &quot;₩&quot;\ * \-#,##0.00_ ;_ &quot;₩&quot;\ * &quot;-&quot;??_ ;_ @_ "/>
    <numFmt numFmtId="194" formatCode="_ * #,##0.00_ ;_ * \-#,##0.00_ ;_ * &quot;-&quot;??_ ;_ @_ "/>
    <numFmt numFmtId="195" formatCode="General&quot;·&quot;"/>
    <numFmt numFmtId="196" formatCode="_ * #,#00_ ;_ * \-#,#00_ ;_ * &quot;-&quot;_ ;_ @_ "/>
    <numFmt numFmtId="197" formatCode="\$#.00"/>
    <numFmt numFmtId="198" formatCode="_(&quot;$&quot;* #,##0_);_(&quot;$&quot;* \(#,##0\);_(&quot;$&quot;* &quot;-&quot;_);_(@_)"/>
    <numFmt numFmtId="199" formatCode="_(&quot;$&quot;* #,##0.00_);_(&quot;$&quot;* \(#,##0.00\);_(&quot;$&quot;* &quot;-&quot;??_);_(@_)"/>
    <numFmt numFmtId="200" formatCode="\$#,##0\ ;\(\$#,##0\)"/>
    <numFmt numFmtId="201" formatCode="mmm\.yy"/>
    <numFmt numFmtId="202" formatCode="#,##0.0000"/>
    <numFmt numFmtId="203" formatCode="_-[$€-2]* #,##0.00_-;\-[$€-2]* #,##0.00_-;_-[$€-2]* &quot;-&quot;??_-"/>
    <numFmt numFmtId="204" formatCode="#."/>
    <numFmt numFmtId="205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6" formatCode="%#.00"/>
    <numFmt numFmtId="207" formatCode="0.00_);[Red]\(0.00\)"/>
    <numFmt numFmtId="208" formatCode="#,##0_);[Red]\(#,##0\)"/>
    <numFmt numFmtId="209" formatCode="&quot;₩&quot;#,##0;&quot;₩&quot;&quot;₩&quot;&quot;₩&quot;&quot;₩&quot;\-#,##0"/>
    <numFmt numFmtId="210" formatCode="0.0%;[Red]&quot;△&quot;0.0%"/>
    <numFmt numFmtId="211" formatCode="0.00%;[Red]&quot;△&quot;0.00%"/>
    <numFmt numFmtId="212" formatCode="#,##0_ ;[Red]\-#,##0\ "/>
    <numFmt numFmtId="213" formatCode="0.0%"/>
    <numFmt numFmtId="214" formatCode="_-* #,##0;\-* #,##0;_-* &quot;-&quot;;_-@"/>
    <numFmt numFmtId="215" formatCode="#,##0;[Red]&quot;-&quot;#,##0"/>
    <numFmt numFmtId="216" formatCode="&quot;₩&quot;#,##0;[Red]&quot;₩&quot;&quot;₩&quot;&quot;₩&quot;&quot;₩&quot;\-#,##0"/>
    <numFmt numFmtId="217" formatCode="#,##0.0#####\ ;[Red]\-#,##0.0#####\ "/>
    <numFmt numFmtId="218" formatCode="000\-000"/>
    <numFmt numFmtId="219" formatCode="#,##0_ "/>
    <numFmt numFmtId="220" formatCode="_-* #,##0.00_-;&quot;₩&quot;&quot;₩&quot;\-* #,##0.00_-;_-* &quot;-&quot;??_-;_-@_-"/>
    <numFmt numFmtId="221" formatCode="_-&quot;₩&quot;* #,##0.00_-;&quot;₩&quot;&quot;₩&quot;\-&quot;₩&quot;* #,##0.00_-;_-&quot;₩&quot;* &quot;-&quot;??_-;_-@_-"/>
    <numFmt numFmtId="222" formatCode="&quot;₩&quot;#,##0.00;&quot;₩&quot;&quot;₩&quot;&quot;₩&quot;&quot;₩&quot;\-#,##0.00"/>
    <numFmt numFmtId="223" formatCode="_-* #,##0.0_-;\-* #,##0.0_-;_-* &quot;-&quot;_-;_-@_-"/>
  </numFmts>
  <fonts count="60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u/>
      <sz val="16"/>
      <color theme="1"/>
      <name val="돋움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0"/>
      <name val="명조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MS Sans Serif"/>
      <family val="2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8"/>
      <name val="¹UAAA¼"/>
      <family val="1"/>
      <charset val="129"/>
    </font>
    <font>
      <sz val="12"/>
      <name val="±¼¸²Ã¼"/>
      <family val="3"/>
    </font>
    <font>
      <sz val="11"/>
      <name val="µ¸¿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b/>
      <sz val="12"/>
      <name val="굴림"/>
      <family val="3"/>
      <charset val="129"/>
    </font>
    <font>
      <u/>
      <sz val="8.25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바탕체"/>
      <family val="1"/>
      <charset val="129"/>
    </font>
    <font>
      <sz val="12"/>
      <name val="뼻뮝"/>
      <family val="1"/>
      <charset val="129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name val="돋움체"/>
      <family val="3"/>
      <charset val="129"/>
    </font>
    <font>
      <sz val="9.5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20">
    <xf numFmtId="0" fontId="0" fillId="0" borderId="0">
      <alignment vertical="center"/>
    </xf>
    <xf numFmtId="0" fontId="9" fillId="0" borderId="0"/>
    <xf numFmtId="41" fontId="11" fillId="0" borderId="0" applyFont="0" applyFill="0" applyBorder="0" applyAlignment="0" applyProtection="0">
      <alignment vertical="center"/>
    </xf>
    <xf numFmtId="3" fontId="12" fillId="0" borderId="1"/>
    <xf numFmtId="178" fontId="13" fillId="0" borderId="0" applyFont="0" applyFill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9" fontId="13" fillId="0" borderId="0" applyFont="0" applyFill="0" applyBorder="0" applyProtection="0">
      <alignment vertical="center"/>
    </xf>
    <xf numFmtId="180" fontId="13" fillId="0" borderId="0">
      <alignment vertical="center"/>
    </xf>
    <xf numFmtId="181" fontId="13" fillId="0" borderId="0" applyFont="0" applyFill="0" applyBorder="0" applyAlignment="0" applyProtection="0">
      <alignment vertical="center"/>
    </xf>
    <xf numFmtId="3" fontId="12" fillId="0" borderId="1"/>
    <xf numFmtId="3" fontId="12" fillId="0" borderId="1"/>
    <xf numFmtId="182" fontId="19" fillId="0" borderId="2" applyBorder="0">
      <alignment vertical="center"/>
    </xf>
    <xf numFmtId="183" fontId="20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4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7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3" fontId="20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6" fontId="9" fillId="0" borderId="0">
      <alignment vertical="center"/>
    </xf>
    <xf numFmtId="183" fontId="20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8" fontId="9" fillId="0" borderId="0">
      <alignment vertical="center"/>
    </xf>
    <xf numFmtId="189" fontId="13" fillId="0" borderId="0">
      <alignment vertical="center"/>
    </xf>
    <xf numFmtId="0" fontId="9" fillId="0" borderId="0"/>
    <xf numFmtId="189" fontId="13" fillId="0" borderId="3">
      <alignment vertical="center"/>
    </xf>
    <xf numFmtId="9" fontId="15" fillId="0" borderId="0">
      <protection locked="0"/>
    </xf>
    <xf numFmtId="0" fontId="21" fillId="0" borderId="0"/>
    <xf numFmtId="42" fontId="22" fillId="0" borderId="0" applyFont="0" applyFill="0" applyBorder="0" applyAlignment="0" applyProtection="0"/>
    <xf numFmtId="19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91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44" fontId="22" fillId="0" borderId="0" applyFont="0" applyFill="0" applyBorder="0" applyAlignment="0" applyProtection="0"/>
    <xf numFmtId="192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193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8" fillId="0" borderId="0"/>
    <xf numFmtId="41" fontId="22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194" fontId="23" fillId="0" borderId="0" applyFont="0" applyFill="0" applyBorder="0" applyAlignment="0" applyProtection="0"/>
    <xf numFmtId="0" fontId="9" fillId="0" borderId="0" applyFont="0" applyFill="0" applyBorder="0" applyAlignment="0" applyProtection="0"/>
    <xf numFmtId="194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/>
    <xf numFmtId="0" fontId="27" fillId="0" borderId="0"/>
    <xf numFmtId="0" fontId="24" fillId="0" borderId="0"/>
    <xf numFmtId="0" fontId="28" fillId="0" borderId="0"/>
    <xf numFmtId="0" fontId="24" fillId="0" borderId="0"/>
    <xf numFmtId="0" fontId="25" fillId="0" borderId="0"/>
    <xf numFmtId="0" fontId="16" fillId="0" borderId="0"/>
    <xf numFmtId="195" fontId="15" fillId="0" borderId="0" applyFill="0" applyBorder="0" applyAlignment="0"/>
    <xf numFmtId="0" fontId="29" fillId="0" borderId="0"/>
    <xf numFmtId="4" fontId="30" fillId="0" borderId="0">
      <protection locked="0"/>
    </xf>
    <xf numFmtId="182" fontId="16" fillId="0" borderId="0" applyFont="0" applyFill="0" applyBorder="0" applyAlignment="0" applyProtection="0"/>
    <xf numFmtId="196" fontId="9" fillId="0" borderId="0"/>
    <xf numFmtId="194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31" fillId="0" borderId="0" applyNumberFormat="0" applyAlignment="0">
      <alignment horizontal="left"/>
    </xf>
    <xf numFmtId="197" fontId="30" fillId="0" borderId="0">
      <protection locked="0"/>
    </xf>
    <xf numFmtId="198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9" fillId="0" borderId="0"/>
    <xf numFmtId="0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02" fontId="15" fillId="0" borderId="0"/>
    <xf numFmtId="0" fontId="32" fillId="0" borderId="0" applyNumberFormat="0" applyAlignment="0">
      <alignment horizontal="left"/>
    </xf>
    <xf numFmtId="203" fontId="9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33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3" fillId="0" borderId="0">
      <protection locked="0"/>
    </xf>
    <xf numFmtId="2" fontId="1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38" fontId="35" fillId="2" borderId="0" applyNumberFormat="0" applyBorder="0" applyAlignment="0" applyProtection="0"/>
    <xf numFmtId="0" fontId="36" fillId="0" borderId="0">
      <alignment horizontal="left"/>
    </xf>
    <xf numFmtId="0" fontId="37" fillId="0" borderId="4" applyNumberFormat="0" applyAlignment="0" applyProtection="0">
      <alignment horizontal="left" vertical="center"/>
    </xf>
    <xf numFmtId="0" fontId="37" fillId="0" borderId="5">
      <alignment horizontal="left" vertical="center"/>
    </xf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204" fontId="39" fillId="0" borderId="0">
      <protection locked="0"/>
    </xf>
    <xf numFmtId="204" fontId="39" fillId="0" borderId="0">
      <protection locked="0"/>
    </xf>
    <xf numFmtId="0" fontId="40" fillId="0" borderId="0" applyNumberFormat="0" applyFill="0" applyBorder="0" applyAlignment="0" applyProtection="0"/>
    <xf numFmtId="10" fontId="35" fillId="3" borderId="1" applyNumberFormat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41" fillId="0" borderId="6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7" fontId="42" fillId="0" borderId="0"/>
    <xf numFmtId="205" fontId="15" fillId="0" borderId="0"/>
    <xf numFmtId="0" fontId="15" fillId="0" borderId="0"/>
    <xf numFmtId="0" fontId="16" fillId="0" borderId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94" fontId="13" fillId="0" borderId="0">
      <alignment vertical="center"/>
    </xf>
    <xf numFmtId="206" fontId="30" fillId="0" borderId="0">
      <protection locked="0"/>
    </xf>
    <xf numFmtId="10" fontId="16" fillId="0" borderId="0" applyFont="0" applyFill="0" applyBorder="0" applyAlignment="0" applyProtection="0"/>
    <xf numFmtId="13" fontId="16" fillId="0" borderId="0" applyFont="0" applyFill="0" applyProtection="0"/>
    <xf numFmtId="30" fontId="43" fillId="0" borderId="0" applyNumberFormat="0" applyFill="0" applyBorder="0" applyAlignment="0" applyProtection="0">
      <alignment horizontal="left"/>
    </xf>
    <xf numFmtId="207" fontId="13" fillId="0" borderId="0">
      <alignment horizontal="right" vertical="center"/>
    </xf>
    <xf numFmtId="207" fontId="13" fillId="0" borderId="0">
      <alignment vertical="distributed"/>
    </xf>
    <xf numFmtId="0" fontId="16" fillId="4" borderId="0"/>
    <xf numFmtId="0" fontId="41" fillId="0" borderId="0"/>
    <xf numFmtId="40" fontId="44" fillId="0" borderId="0" applyBorder="0">
      <alignment horizontal="right"/>
    </xf>
    <xf numFmtId="49" fontId="45" fillId="0" borderId="0" applyFill="0" applyBorder="0" applyProtection="0">
      <alignment horizontal="centerContinuous" vertical="center"/>
    </xf>
    <xf numFmtId="0" fontId="46" fillId="0" borderId="0" applyFill="0" applyBorder="0" applyProtection="0">
      <alignment horizontal="centerContinuous" vertical="center"/>
    </xf>
    <xf numFmtId="0" fontId="47" fillId="5" borderId="0" applyFill="0" applyBorder="0" applyProtection="0">
      <alignment horizontal="center" vertical="center"/>
    </xf>
    <xf numFmtId="0" fontId="16" fillId="0" borderId="7" applyNumberFormat="0" applyFont="0" applyFill="0" applyAlignment="0" applyProtection="0"/>
    <xf numFmtId="0" fontId="48" fillId="0" borderId="8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08" fontId="47" fillId="0" borderId="0"/>
    <xf numFmtId="209" fontId="15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208" fontId="49" fillId="0" borderId="0"/>
    <xf numFmtId="41" fontId="50" fillId="0" borderId="9">
      <alignment horizontal="center" vertical="center"/>
    </xf>
    <xf numFmtId="180" fontId="17" fillId="0" borderId="10" applyFont="0" applyFill="0" applyBorder="0" applyAlignment="0">
      <alignment horizontal="left" vertical="center"/>
    </xf>
    <xf numFmtId="0" fontId="30" fillId="0" borderId="0">
      <protection locked="0"/>
    </xf>
    <xf numFmtId="3" fontId="18" fillId="0" borderId="11">
      <alignment horizontal="center"/>
    </xf>
    <xf numFmtId="0" fontId="30" fillId="0" borderId="0"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3" fillId="0" borderId="0" applyBorder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3" fillId="0" borderId="0" applyNumberFormat="0" applyFont="0" applyFill="0" applyBorder="0" applyProtection="0">
      <alignment horizontal="distributed" vertical="center" justifyLastLine="1"/>
    </xf>
    <xf numFmtId="10" fontId="19" fillId="0" borderId="0">
      <alignment vertical="center"/>
    </xf>
    <xf numFmtId="210" fontId="13" fillId="0" borderId="0" applyFont="0" applyFill="0" applyBorder="0" applyProtection="0">
      <alignment horizontal="center" vertical="center"/>
    </xf>
    <xf numFmtId="211" fontId="13" fillId="0" borderId="0" applyFont="0" applyFill="0" applyBorder="0" applyProtection="0">
      <alignment horizontal="center" vertical="center"/>
    </xf>
    <xf numFmtId="9" fontId="49" fillId="5" borderId="0" applyFill="0" applyBorder="0" applyProtection="0">
      <alignment horizontal="right"/>
    </xf>
    <xf numFmtId="10" fontId="49" fillId="0" borderId="0" applyFill="0" applyBorder="0" applyProtection="0">
      <alignment horizontal="right"/>
    </xf>
    <xf numFmtId="212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0" fontId="54" fillId="0" borderId="0"/>
    <xf numFmtId="182" fontId="55" fillId="0" borderId="10">
      <alignment vertical="center"/>
    </xf>
    <xf numFmtId="0" fontId="13" fillId="0" borderId="0" applyNumberFormat="0" applyFont="0" applyFill="0" applyBorder="0" applyProtection="0">
      <alignment horizontal="centerContinuous" vertical="center"/>
    </xf>
    <xf numFmtId="214" fontId="19" fillId="0" borderId="0">
      <alignment vertical="center"/>
    </xf>
    <xf numFmtId="182" fontId="56" fillId="0" borderId="10">
      <alignment vertical="center"/>
    </xf>
    <xf numFmtId="215" fontId="57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0" borderId="0"/>
    <xf numFmtId="0" fontId="14" fillId="0" borderId="12"/>
    <xf numFmtId="4" fontId="30" fillId="0" borderId="0">
      <protection locked="0"/>
    </xf>
    <xf numFmtId="216" fontId="15" fillId="0" borderId="0">
      <protection locked="0"/>
    </xf>
    <xf numFmtId="0" fontId="15" fillId="0" borderId="0"/>
    <xf numFmtId="0" fontId="15" fillId="0" borderId="0" applyFont="0" applyFill="0" applyBorder="0" applyAlignment="0" applyProtection="0"/>
    <xf numFmtId="217" fontId="13" fillId="0" borderId="0" applyFont="0" applyFill="0" applyBorder="0" applyProtection="0">
      <alignment vertical="center"/>
    </xf>
    <xf numFmtId="38" fontId="13" fillId="0" borderId="0" applyFont="0" applyFill="0" applyBorder="0" applyProtection="0">
      <alignment vertical="center"/>
    </xf>
    <xf numFmtId="215" fontId="15" fillId="0" borderId="0" applyFont="0" applyFill="0" applyBorder="0" applyAlignment="0" applyProtection="0"/>
    <xf numFmtId="218" fontId="15" fillId="5" borderId="0" applyFill="0" applyBorder="0" applyProtection="0">
      <alignment horizontal="right"/>
    </xf>
    <xf numFmtId="38" fontId="13" fillId="0" borderId="0" applyFont="0" applyFill="0" applyBorder="0" applyAlignment="0" applyProtection="0">
      <alignment vertical="center"/>
    </xf>
    <xf numFmtId="219" fontId="13" fillId="0" borderId="0" applyFont="0" applyFill="0" applyBorder="0" applyAlignment="0" applyProtection="0">
      <alignment vertical="center"/>
    </xf>
    <xf numFmtId="38" fontId="13" fillId="0" borderId="0" applyFill="0" applyBorder="0" applyAlignment="0" applyProtection="0">
      <alignment vertical="center"/>
    </xf>
    <xf numFmtId="214" fontId="58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59" fillId="0" borderId="9" applyNumberFormat="0" applyFon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220" fontId="15" fillId="0" borderId="0">
      <protection locked="0"/>
    </xf>
    <xf numFmtId="0" fontId="9" fillId="0" borderId="0">
      <alignment vertical="center"/>
    </xf>
    <xf numFmtId="0" fontId="9" fillId="0" borderId="0"/>
    <xf numFmtId="0" fontId="30" fillId="0" borderId="7">
      <protection locked="0"/>
    </xf>
    <xf numFmtId="221" fontId="15" fillId="0" borderId="0">
      <protection locked="0"/>
    </xf>
    <xf numFmtId="222" fontId="15" fillId="0" borderId="0">
      <protection locked="0"/>
    </xf>
    <xf numFmtId="182" fontId="15" fillId="0" borderId="13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7" fillId="0" borderId="0" xfId="0" applyFont="1">
      <alignment vertical="center"/>
    </xf>
    <xf numFmtId="0" fontId="7" fillId="0" borderId="0" xfId="0" quotePrefix="1" applyFont="1">
      <alignment vertical="center"/>
    </xf>
    <xf numFmtId="176" fontId="7" fillId="0" borderId="1" xfId="0" applyNumberFormat="1" applyFont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1" fontId="5" fillId="0" borderId="1" xfId="2" applyFont="1" applyBorder="1" applyAlignment="1">
      <alignment vertical="center" wrapText="1"/>
    </xf>
    <xf numFmtId="41" fontId="0" fillId="0" borderId="0" xfId="2" applyFont="1">
      <alignment vertical="center"/>
    </xf>
    <xf numFmtId="0" fontId="0" fillId="0" borderId="0" xfId="0" applyFont="1" applyAlignment="1">
      <alignment vertical="center"/>
    </xf>
    <xf numFmtId="223" fontId="5" fillId="0" borderId="1" xfId="2" applyNumberFormat="1" applyFont="1" applyBorder="1" applyAlignment="1">
      <alignment vertical="center" wrapText="1"/>
    </xf>
    <xf numFmtId="0" fontId="2" fillId="0" borderId="0" xfId="0" quotePrefix="1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quotePrefix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77" fontId="10" fillId="0" borderId="0" xfId="1" applyNumberFormat="1" applyFont="1" applyFill="1" applyBorder="1" applyAlignment="1">
      <alignment horizontal="right" vertical="center"/>
    </xf>
    <xf numFmtId="0" fontId="8" fillId="0" borderId="1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distributed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41" fontId="2" fillId="0" borderId="1" xfId="2" quotePrefix="1" applyFont="1" applyBorder="1" applyAlignment="1">
      <alignment horizontal="center" vertical="center"/>
    </xf>
  </cellXfs>
  <cellStyles count="720">
    <cellStyle name="#,##0" xfId="3"/>
    <cellStyle name="(##.00)" xfId="4"/>
    <cellStyle name="??_x000c_둄_x001b__x000d_|?_x0001_?_x0003__x0014__x0007__x0001__x0001_" xfId="5"/>
    <cellStyle name="??&amp;O?&amp;H?_x0008__x000f__x0007_?_x0007__x0001__x0001_" xfId="6"/>
    <cellStyle name="??&amp;O?&amp;H?_x0008_??_x0007__x0001__x0001_" xfId="7"/>
    <cellStyle name="?W?_laroux" xfId="8"/>
    <cellStyle name="_0106-06-007 금속 및 수장공사 단가견적- 대림" xfId="9"/>
    <cellStyle name="_X" xfId="10"/>
    <cellStyle name="_견적서표지" xfId="11"/>
    <cellStyle name="_안동최종정산" xfId="12"/>
    <cellStyle name="’E‰Y [0.00]_laroux" xfId="13"/>
    <cellStyle name="’E‰Y_laroux" xfId="14"/>
    <cellStyle name="+,-,0" xfId="15"/>
    <cellStyle name="△ []" xfId="16"/>
    <cellStyle name="△ [0]" xfId="17"/>
    <cellStyle name="0.0" xfId="18"/>
    <cellStyle name="0.00" xfId="19"/>
    <cellStyle name="00" xfId="20"/>
    <cellStyle name="1" xfId="21"/>
    <cellStyle name="1_total" xfId="22"/>
    <cellStyle name="1_total_Sheet1" xfId="23"/>
    <cellStyle name="1_total_갑지0601" xfId="24"/>
    <cellStyle name="1_total_갑지0601_00갑지" xfId="25"/>
    <cellStyle name="1_total_갑지0601_00갑지_백화점화장실인테리어" xfId="26"/>
    <cellStyle name="1_total_갑지0601_00갑지_설계내역서" xfId="27"/>
    <cellStyle name="1_total_갑지0601_00갑지_설계내역서_백화점화장실인테리어" xfId="28"/>
    <cellStyle name="1_total_갑지0601_00갑지_설계내역서_화명조경" xfId="29"/>
    <cellStyle name="1_total_갑지0601_00갑지_설계내역서_화명조경_백화점화장실인테리어" xfId="30"/>
    <cellStyle name="1_total_갑지0601_00갑지_설계내역서1월7일" xfId="31"/>
    <cellStyle name="1_total_갑지0601_00갑지_설계내역서1월7일_백화점화장실인테리어" xfId="32"/>
    <cellStyle name="1_total_갑지0601_00갑지_설계내역서1월7일_화명조경" xfId="33"/>
    <cellStyle name="1_total_갑지0601_00갑지_설계내역서1월7일_화명조경_백화점화장실인테리어" xfId="34"/>
    <cellStyle name="1_total_갑지0601_00갑지_화명조경" xfId="35"/>
    <cellStyle name="1_total_갑지0601_00갑지_화명조경_백화점화장실인테리어" xfId="36"/>
    <cellStyle name="1_total_갑지0601_과천놀이터설계서" xfId="37"/>
    <cellStyle name="1_total_갑지0601_과천놀이터설계서_백화점화장실인테리어" xfId="38"/>
    <cellStyle name="1_total_갑지0601_과천놀이터설계서_설계내역서" xfId="39"/>
    <cellStyle name="1_total_갑지0601_과천놀이터설계서_설계내역서_백화점화장실인테리어" xfId="40"/>
    <cellStyle name="1_total_갑지0601_과천놀이터설계서_설계내역서_화명조경" xfId="41"/>
    <cellStyle name="1_total_갑지0601_과천놀이터설계서_설계내역서_화명조경_백화점화장실인테리어" xfId="42"/>
    <cellStyle name="1_total_갑지0601_과천놀이터설계서_설계내역서1월7일" xfId="43"/>
    <cellStyle name="1_total_갑지0601_과천놀이터설계서_설계내역서1월7일_백화점화장실인테리어" xfId="44"/>
    <cellStyle name="1_total_갑지0601_과천놀이터설계서_설계내역서1월7일_화명조경" xfId="45"/>
    <cellStyle name="1_total_갑지0601_과천놀이터설계서_설계내역서1월7일_화명조경_백화점화장실인테리어" xfId="46"/>
    <cellStyle name="1_total_갑지0601_과천놀이터설계서_화명조경" xfId="47"/>
    <cellStyle name="1_total_갑지0601_과천놀이터설계서_화명조경_백화점화장실인테리어" xfId="48"/>
    <cellStyle name="1_total_갑지0601_백화점화장실인테리어" xfId="49"/>
    <cellStyle name="1_total_갑지0601_총괄갑지" xfId="50"/>
    <cellStyle name="1_total_갑지0601_총괄갑지_백화점화장실인테리어" xfId="51"/>
    <cellStyle name="1_total_갑지0601_총괄갑지_설계내역서" xfId="52"/>
    <cellStyle name="1_total_갑지0601_총괄갑지_설계내역서_백화점화장실인테리어" xfId="53"/>
    <cellStyle name="1_total_갑지0601_총괄갑지_설계내역서_화명조경" xfId="54"/>
    <cellStyle name="1_total_갑지0601_총괄갑지_설계내역서_화명조경_백화점화장실인테리어" xfId="55"/>
    <cellStyle name="1_total_갑지0601_총괄갑지_설계내역서1월7일" xfId="56"/>
    <cellStyle name="1_total_갑지0601_총괄갑지_설계내역서1월7일_백화점화장실인테리어" xfId="57"/>
    <cellStyle name="1_total_갑지0601_총괄갑지_설계내역서1월7일_화명조경" xfId="58"/>
    <cellStyle name="1_total_갑지0601_총괄갑지_설계내역서1월7일_화명조경_백화점화장실인테리어" xfId="59"/>
    <cellStyle name="1_total_갑지0601_총괄갑지_화명조경" xfId="60"/>
    <cellStyle name="1_total_갑지0601_총괄갑지_화명조경_백화점화장실인테리어" xfId="61"/>
    <cellStyle name="1_total_갑지0601_총괄내역서" xfId="62"/>
    <cellStyle name="1_total_갑지0601_총괄내역서_백화점화장실인테리어" xfId="63"/>
    <cellStyle name="1_total_갑지0601_총괄내역서_설계내역서" xfId="64"/>
    <cellStyle name="1_total_갑지0601_총괄내역서_설계내역서_백화점화장실인테리어" xfId="65"/>
    <cellStyle name="1_total_갑지0601_총괄내역서_설계내역서_화명조경" xfId="66"/>
    <cellStyle name="1_total_갑지0601_총괄내역서_설계내역서_화명조경_백화점화장실인테리어" xfId="67"/>
    <cellStyle name="1_total_갑지0601_총괄내역서_설계내역서1월7일" xfId="68"/>
    <cellStyle name="1_total_갑지0601_총괄내역서_설계내역서1월7일_백화점화장실인테리어" xfId="69"/>
    <cellStyle name="1_total_갑지0601_총괄내역서_설계내역서1월7일_화명조경" xfId="70"/>
    <cellStyle name="1_total_갑지0601_총괄내역서_설계내역서1월7일_화명조경_백화점화장실인테리어" xfId="71"/>
    <cellStyle name="1_total_갑지0601_총괄내역서_화명조경" xfId="72"/>
    <cellStyle name="1_total_갑지0601_총괄내역서_화명조경_백화점화장실인테리어" xfId="73"/>
    <cellStyle name="1_total_갑지0601_화명조경" xfId="74"/>
    <cellStyle name="1_total_갑지0601_화명조경_백화점화장실인테리어" xfId="75"/>
    <cellStyle name="1_total_백화점화장실인테리어" xfId="76"/>
    <cellStyle name="1_total_설계내역서" xfId="77"/>
    <cellStyle name="1_total_설계내역서_백화점화장실인테리어" xfId="78"/>
    <cellStyle name="1_total_설계내역서_화명조경" xfId="79"/>
    <cellStyle name="1_total_설계내역서_화명조경_백화점화장실인테리어" xfId="80"/>
    <cellStyle name="1_total_설계내역서1월7일" xfId="81"/>
    <cellStyle name="1_total_설계내역서1월7일_백화점화장실인테리어" xfId="82"/>
    <cellStyle name="1_total_설계내역서1월7일_화명조경" xfId="83"/>
    <cellStyle name="1_total_설계내역서1월7일_화명조경_백화점화장실인테리어" xfId="84"/>
    <cellStyle name="1_total_수원변경수량산출" xfId="85"/>
    <cellStyle name="1_total_수원변경수량산출_백화점화장실인테리어" xfId="86"/>
    <cellStyle name="1_total_수원변경수량산출_설계내역서" xfId="87"/>
    <cellStyle name="1_total_수원변경수량산출_설계내역서_백화점화장실인테리어" xfId="88"/>
    <cellStyle name="1_total_수원변경수량산출_설계내역서_화명조경" xfId="89"/>
    <cellStyle name="1_total_수원변경수량산출_설계내역서_화명조경_백화점화장실인테리어" xfId="90"/>
    <cellStyle name="1_total_수원변경수량산출_설계내역서1월7일" xfId="91"/>
    <cellStyle name="1_total_수원변경수량산출_설계내역서1월7일_백화점화장실인테리어" xfId="92"/>
    <cellStyle name="1_total_수원변경수량산출_설계내역서1월7일_화명조경" xfId="93"/>
    <cellStyle name="1_total_수원변경수량산출_설계내역서1월7일_화명조경_백화점화장실인테리어" xfId="94"/>
    <cellStyle name="1_total_수원변경수량산출_화명조경" xfId="95"/>
    <cellStyle name="1_total_수원변경수량산출_화명조경_백화점화장실인테리어" xfId="96"/>
    <cellStyle name="1_total_쌍용수량0905" xfId="97"/>
    <cellStyle name="1_total_쌍용수량0905_백화점화장실인테리어" xfId="98"/>
    <cellStyle name="1_total_쌍용수량0905_설계내역서" xfId="99"/>
    <cellStyle name="1_total_쌍용수량0905_설계내역서_백화점화장실인테리어" xfId="100"/>
    <cellStyle name="1_total_쌍용수량0905_설계내역서_화명조경" xfId="101"/>
    <cellStyle name="1_total_쌍용수량0905_설계내역서_화명조경_백화점화장실인테리어" xfId="102"/>
    <cellStyle name="1_total_쌍용수량0905_설계내역서1월7일" xfId="103"/>
    <cellStyle name="1_total_쌍용수량0905_설계내역서1월7일_백화점화장실인테리어" xfId="104"/>
    <cellStyle name="1_total_쌍용수량0905_설계내역서1월7일_화명조경" xfId="105"/>
    <cellStyle name="1_total_쌍용수량0905_설계내역서1월7일_화명조경_백화점화장실인테리어" xfId="106"/>
    <cellStyle name="1_total_쌍용수량0905_화명조경" xfId="107"/>
    <cellStyle name="1_total_쌍용수량0905_화명조경_백화점화장실인테리어" xfId="108"/>
    <cellStyle name="1_total_은파수량집계" xfId="109"/>
    <cellStyle name="1_total_은파수량집계_백화점화장실인테리어" xfId="110"/>
    <cellStyle name="1_total_은파수량집계_설계내역서" xfId="111"/>
    <cellStyle name="1_total_은파수량집계_설계내역서_백화점화장실인테리어" xfId="112"/>
    <cellStyle name="1_total_은파수량집계_설계내역서_화명조경" xfId="113"/>
    <cellStyle name="1_total_은파수량집계_설계내역서_화명조경_백화점화장실인테리어" xfId="114"/>
    <cellStyle name="1_total_은파수량집계_설계내역서1월7일" xfId="115"/>
    <cellStyle name="1_total_은파수량집계_설계내역서1월7일_백화점화장실인테리어" xfId="116"/>
    <cellStyle name="1_total_은파수량집계_설계내역서1월7일_화명조경" xfId="117"/>
    <cellStyle name="1_total_은파수량집계_설계내역서1월7일_화명조경_백화점화장실인테리어" xfId="118"/>
    <cellStyle name="1_total_은파수량집계_화명조경" xfId="119"/>
    <cellStyle name="1_total_은파수량집계_화명조경_백화점화장실인테리어" xfId="120"/>
    <cellStyle name="1_total_터미널1-0" xfId="121"/>
    <cellStyle name="1_total_터미널1-0_백화점화장실인테리어" xfId="122"/>
    <cellStyle name="1_total_터미널1-0_화명조경" xfId="123"/>
    <cellStyle name="1_total_터미널1-0_화명조경_백화점화장실인테리어" xfId="124"/>
    <cellStyle name="1_total_화명조경" xfId="125"/>
    <cellStyle name="1_total_화명조경_백화점화장실인테리어" xfId="126"/>
    <cellStyle name="1_tree" xfId="127"/>
    <cellStyle name="1_tree_Sheet1" xfId="128"/>
    <cellStyle name="1_tree_갑지0601" xfId="129"/>
    <cellStyle name="1_tree_갑지0601_00갑지" xfId="130"/>
    <cellStyle name="1_tree_갑지0601_00갑지_백화점화장실인테리어" xfId="131"/>
    <cellStyle name="1_tree_갑지0601_00갑지_설계내역서" xfId="132"/>
    <cellStyle name="1_tree_갑지0601_00갑지_설계내역서_백화점화장실인테리어" xfId="133"/>
    <cellStyle name="1_tree_갑지0601_00갑지_설계내역서_화명조경" xfId="134"/>
    <cellStyle name="1_tree_갑지0601_00갑지_설계내역서_화명조경_백화점화장실인테리어" xfId="135"/>
    <cellStyle name="1_tree_갑지0601_00갑지_설계내역서1월7일" xfId="136"/>
    <cellStyle name="1_tree_갑지0601_00갑지_설계내역서1월7일_백화점화장실인테리어" xfId="137"/>
    <cellStyle name="1_tree_갑지0601_00갑지_설계내역서1월7일_화명조경" xfId="138"/>
    <cellStyle name="1_tree_갑지0601_00갑지_설계내역서1월7일_화명조경_백화점화장실인테리어" xfId="139"/>
    <cellStyle name="1_tree_갑지0601_00갑지_화명조경" xfId="140"/>
    <cellStyle name="1_tree_갑지0601_00갑지_화명조경_백화점화장실인테리어" xfId="141"/>
    <cellStyle name="1_tree_갑지0601_과천놀이터설계서" xfId="142"/>
    <cellStyle name="1_tree_갑지0601_과천놀이터설계서_백화점화장실인테리어" xfId="143"/>
    <cellStyle name="1_tree_갑지0601_과천놀이터설계서_설계내역서" xfId="144"/>
    <cellStyle name="1_tree_갑지0601_과천놀이터설계서_설계내역서_백화점화장실인테리어" xfId="145"/>
    <cellStyle name="1_tree_갑지0601_과천놀이터설계서_설계내역서_화명조경" xfId="146"/>
    <cellStyle name="1_tree_갑지0601_과천놀이터설계서_설계내역서_화명조경_백화점화장실인테리어" xfId="147"/>
    <cellStyle name="1_tree_갑지0601_과천놀이터설계서_설계내역서1월7일" xfId="148"/>
    <cellStyle name="1_tree_갑지0601_과천놀이터설계서_설계내역서1월7일_백화점화장실인테리어" xfId="149"/>
    <cellStyle name="1_tree_갑지0601_과천놀이터설계서_설계내역서1월7일_화명조경" xfId="150"/>
    <cellStyle name="1_tree_갑지0601_과천놀이터설계서_설계내역서1월7일_화명조경_백화점화장실인테리어" xfId="151"/>
    <cellStyle name="1_tree_갑지0601_과천놀이터설계서_화명조경" xfId="152"/>
    <cellStyle name="1_tree_갑지0601_과천놀이터설계서_화명조경_백화점화장실인테리어" xfId="153"/>
    <cellStyle name="1_tree_갑지0601_백화점화장실인테리어" xfId="154"/>
    <cellStyle name="1_tree_갑지0601_총괄갑지" xfId="155"/>
    <cellStyle name="1_tree_갑지0601_총괄갑지_백화점화장실인테리어" xfId="156"/>
    <cellStyle name="1_tree_갑지0601_총괄갑지_설계내역서" xfId="157"/>
    <cellStyle name="1_tree_갑지0601_총괄갑지_설계내역서_백화점화장실인테리어" xfId="158"/>
    <cellStyle name="1_tree_갑지0601_총괄갑지_설계내역서_화명조경" xfId="159"/>
    <cellStyle name="1_tree_갑지0601_총괄갑지_설계내역서_화명조경_백화점화장실인테리어" xfId="160"/>
    <cellStyle name="1_tree_갑지0601_총괄갑지_설계내역서1월7일" xfId="161"/>
    <cellStyle name="1_tree_갑지0601_총괄갑지_설계내역서1월7일_백화점화장실인테리어" xfId="162"/>
    <cellStyle name="1_tree_갑지0601_총괄갑지_설계내역서1월7일_화명조경" xfId="163"/>
    <cellStyle name="1_tree_갑지0601_총괄갑지_설계내역서1월7일_화명조경_백화점화장실인테리어" xfId="164"/>
    <cellStyle name="1_tree_갑지0601_총괄갑지_화명조경" xfId="165"/>
    <cellStyle name="1_tree_갑지0601_총괄갑지_화명조경_백화점화장실인테리어" xfId="166"/>
    <cellStyle name="1_tree_갑지0601_총괄내역서" xfId="167"/>
    <cellStyle name="1_tree_갑지0601_총괄내역서_백화점화장실인테리어" xfId="168"/>
    <cellStyle name="1_tree_갑지0601_총괄내역서_설계내역서" xfId="169"/>
    <cellStyle name="1_tree_갑지0601_총괄내역서_설계내역서_백화점화장실인테리어" xfId="170"/>
    <cellStyle name="1_tree_갑지0601_총괄내역서_설계내역서_화명조경" xfId="171"/>
    <cellStyle name="1_tree_갑지0601_총괄내역서_설계내역서_화명조경_백화점화장실인테리어" xfId="172"/>
    <cellStyle name="1_tree_갑지0601_총괄내역서_설계내역서1월7일" xfId="173"/>
    <cellStyle name="1_tree_갑지0601_총괄내역서_설계내역서1월7일_백화점화장실인테리어" xfId="174"/>
    <cellStyle name="1_tree_갑지0601_총괄내역서_설계내역서1월7일_화명조경" xfId="175"/>
    <cellStyle name="1_tree_갑지0601_총괄내역서_설계내역서1월7일_화명조경_백화점화장실인테리어" xfId="176"/>
    <cellStyle name="1_tree_갑지0601_총괄내역서_화명조경" xfId="177"/>
    <cellStyle name="1_tree_갑지0601_총괄내역서_화명조경_백화점화장실인테리어" xfId="178"/>
    <cellStyle name="1_tree_갑지0601_화명조경" xfId="179"/>
    <cellStyle name="1_tree_갑지0601_화명조경_백화점화장실인테리어" xfId="180"/>
    <cellStyle name="1_tree_남해총괄표" xfId="181"/>
    <cellStyle name="1_tree_남해총괄표_백화점화장실인테리어" xfId="182"/>
    <cellStyle name="1_tree_남해총괄표_설계내역서" xfId="183"/>
    <cellStyle name="1_tree_남해총괄표_설계내역서_백화점화장실인테리어" xfId="184"/>
    <cellStyle name="1_tree_남해총괄표_설계내역서_화명조경" xfId="185"/>
    <cellStyle name="1_tree_남해총괄표_설계내역서_화명조경_백화점화장실인테리어" xfId="186"/>
    <cellStyle name="1_tree_남해총괄표_설계내역서1월7일" xfId="187"/>
    <cellStyle name="1_tree_남해총괄표_설계내역서1월7일_백화점화장실인테리어" xfId="188"/>
    <cellStyle name="1_tree_남해총괄표_설계내역서1월7일_화명조경" xfId="189"/>
    <cellStyle name="1_tree_남해총괄표_설계내역서1월7일_화명조경_백화점화장실인테리어" xfId="190"/>
    <cellStyle name="1_tree_남해총괄표_화명조경" xfId="191"/>
    <cellStyle name="1_tree_남해총괄표_화명조경_백화점화장실인테리어" xfId="192"/>
    <cellStyle name="1_tree_마운딩수량" xfId="193"/>
    <cellStyle name="1_tree_마운딩수량_갑지0601" xfId="194"/>
    <cellStyle name="1_tree_마운딩수량_갑지0601_00갑지" xfId="195"/>
    <cellStyle name="1_tree_마운딩수량_갑지0601_00갑지_백화점화장실인테리어" xfId="196"/>
    <cellStyle name="1_tree_마운딩수량_갑지0601_00갑지_설계내역서" xfId="197"/>
    <cellStyle name="1_tree_마운딩수량_갑지0601_00갑지_설계내역서_백화점화장실인테리어" xfId="198"/>
    <cellStyle name="1_tree_마운딩수량_갑지0601_00갑지_설계내역서_화명조경" xfId="199"/>
    <cellStyle name="1_tree_마운딩수량_갑지0601_00갑지_설계내역서_화명조경_백화점화장실인테리어" xfId="200"/>
    <cellStyle name="1_tree_마운딩수량_갑지0601_00갑지_설계내역서1월7일" xfId="201"/>
    <cellStyle name="1_tree_마운딩수량_갑지0601_00갑지_설계내역서1월7일_백화점화장실인테리어" xfId="202"/>
    <cellStyle name="1_tree_마운딩수량_갑지0601_00갑지_설계내역서1월7일_화명조경" xfId="203"/>
    <cellStyle name="1_tree_마운딩수량_갑지0601_00갑지_설계내역서1월7일_화명조경_백화점화장실인테리어" xfId="204"/>
    <cellStyle name="1_tree_마운딩수량_갑지0601_00갑지_화명조경" xfId="205"/>
    <cellStyle name="1_tree_마운딩수량_갑지0601_00갑지_화명조경_백화점화장실인테리어" xfId="206"/>
    <cellStyle name="1_tree_마운딩수량_갑지0601_과천놀이터설계서" xfId="207"/>
    <cellStyle name="1_tree_마운딩수량_갑지0601_과천놀이터설계서_백화점화장실인테리어" xfId="208"/>
    <cellStyle name="1_tree_마운딩수량_갑지0601_과천놀이터설계서_설계내역서" xfId="209"/>
    <cellStyle name="1_tree_마운딩수량_갑지0601_과천놀이터설계서_설계내역서_백화점화장실인테리어" xfId="210"/>
    <cellStyle name="1_tree_마운딩수량_갑지0601_과천놀이터설계서_설계내역서_화명조경" xfId="211"/>
    <cellStyle name="1_tree_마운딩수량_갑지0601_과천놀이터설계서_설계내역서_화명조경_백화점화장실인테리어" xfId="212"/>
    <cellStyle name="1_tree_마운딩수량_갑지0601_과천놀이터설계서_설계내역서1월7일" xfId="213"/>
    <cellStyle name="1_tree_마운딩수량_갑지0601_과천놀이터설계서_설계내역서1월7일_백화점화장실인테리어" xfId="214"/>
    <cellStyle name="1_tree_마운딩수량_갑지0601_과천놀이터설계서_설계내역서1월7일_화명조경" xfId="215"/>
    <cellStyle name="1_tree_마운딩수량_갑지0601_과천놀이터설계서_설계내역서1월7일_화명조경_백화점화장실인테리어" xfId="216"/>
    <cellStyle name="1_tree_마운딩수량_갑지0601_과천놀이터설계서_화명조경" xfId="217"/>
    <cellStyle name="1_tree_마운딩수량_갑지0601_과천놀이터설계서_화명조경_백화점화장실인테리어" xfId="218"/>
    <cellStyle name="1_tree_마운딩수량_갑지0601_백화점화장실인테리어" xfId="219"/>
    <cellStyle name="1_tree_마운딩수량_갑지0601_총괄갑지" xfId="220"/>
    <cellStyle name="1_tree_마운딩수량_갑지0601_총괄갑지_백화점화장실인테리어" xfId="221"/>
    <cellStyle name="1_tree_마운딩수량_갑지0601_총괄갑지_설계내역서" xfId="222"/>
    <cellStyle name="1_tree_마운딩수량_갑지0601_총괄갑지_설계내역서_백화점화장실인테리어" xfId="223"/>
    <cellStyle name="1_tree_마운딩수량_갑지0601_총괄갑지_설계내역서_화명조경" xfId="224"/>
    <cellStyle name="1_tree_마운딩수량_갑지0601_총괄갑지_설계내역서_화명조경_백화점화장실인테리어" xfId="225"/>
    <cellStyle name="1_tree_마운딩수량_갑지0601_총괄갑지_설계내역서1월7일" xfId="226"/>
    <cellStyle name="1_tree_마운딩수량_갑지0601_총괄갑지_설계내역서1월7일_백화점화장실인테리어" xfId="227"/>
    <cellStyle name="1_tree_마운딩수량_갑지0601_총괄갑지_설계내역서1월7일_화명조경" xfId="228"/>
    <cellStyle name="1_tree_마운딩수량_갑지0601_총괄갑지_설계내역서1월7일_화명조경_백화점화장실인테리어" xfId="229"/>
    <cellStyle name="1_tree_마운딩수량_갑지0601_총괄갑지_화명조경" xfId="230"/>
    <cellStyle name="1_tree_마운딩수량_갑지0601_총괄갑지_화명조경_백화점화장실인테리어" xfId="231"/>
    <cellStyle name="1_tree_마운딩수량_갑지0601_총괄내역서" xfId="232"/>
    <cellStyle name="1_tree_마운딩수량_갑지0601_총괄내역서_백화점화장실인테리어" xfId="233"/>
    <cellStyle name="1_tree_마운딩수량_갑지0601_총괄내역서_설계내역서" xfId="234"/>
    <cellStyle name="1_tree_마운딩수량_갑지0601_총괄내역서_설계내역서_백화점화장실인테리어" xfId="235"/>
    <cellStyle name="1_tree_마운딩수량_갑지0601_총괄내역서_설계내역서_화명조경" xfId="236"/>
    <cellStyle name="1_tree_마운딩수량_갑지0601_총괄내역서_설계내역서_화명조경_백화점화장실인테리어" xfId="237"/>
    <cellStyle name="1_tree_마운딩수량_갑지0601_총괄내역서_설계내역서1월7일" xfId="238"/>
    <cellStyle name="1_tree_마운딩수량_갑지0601_총괄내역서_설계내역서1월7일_백화점화장실인테리어" xfId="239"/>
    <cellStyle name="1_tree_마운딩수량_갑지0601_총괄내역서_설계내역서1월7일_화명조경" xfId="240"/>
    <cellStyle name="1_tree_마운딩수량_갑지0601_총괄내역서_설계내역서1월7일_화명조경_백화점화장실인테리어" xfId="241"/>
    <cellStyle name="1_tree_마운딩수량_갑지0601_총괄내역서_화명조경" xfId="242"/>
    <cellStyle name="1_tree_마운딩수량_갑지0601_총괄내역서_화명조경_백화점화장실인테리어" xfId="243"/>
    <cellStyle name="1_tree_마운딩수량_갑지0601_화명조경" xfId="244"/>
    <cellStyle name="1_tree_마운딩수량_갑지0601_화명조경_백화점화장실인테리어" xfId="245"/>
    <cellStyle name="1_tree_마운딩수량_백화점화장실인테리어" xfId="246"/>
    <cellStyle name="1_tree_마운딩수량_설계내역서" xfId="247"/>
    <cellStyle name="1_tree_마운딩수량_설계내역서_백화점화장실인테리어" xfId="248"/>
    <cellStyle name="1_tree_마운딩수량_설계내역서_화명조경" xfId="249"/>
    <cellStyle name="1_tree_마운딩수량_설계내역서_화명조경_백화점화장실인테리어" xfId="250"/>
    <cellStyle name="1_tree_마운딩수량_설계내역서1월7일" xfId="251"/>
    <cellStyle name="1_tree_마운딩수량_설계내역서1월7일_백화점화장실인테리어" xfId="252"/>
    <cellStyle name="1_tree_마운딩수량_설계내역서1월7일_화명조경" xfId="253"/>
    <cellStyle name="1_tree_마운딩수량_설계내역서1월7일_화명조경_백화점화장실인테리어" xfId="254"/>
    <cellStyle name="1_tree_마운딩수량_화명조경" xfId="255"/>
    <cellStyle name="1_tree_마운딩수량_화명조경_백화점화장실인테리어" xfId="256"/>
    <cellStyle name="1_tree_백화점화장실인테리어" xfId="257"/>
    <cellStyle name="1_tree_설계내역서" xfId="258"/>
    <cellStyle name="1_tree_설계내역서_백화점화장실인테리어" xfId="259"/>
    <cellStyle name="1_tree_설계내역서_화명조경" xfId="260"/>
    <cellStyle name="1_tree_설계내역서_화명조경_백화점화장실인테리어" xfId="261"/>
    <cellStyle name="1_tree_설계내역서1월7일" xfId="262"/>
    <cellStyle name="1_tree_설계내역서1월7일_백화점화장실인테리어" xfId="263"/>
    <cellStyle name="1_tree_설계내역서1월7일_화명조경" xfId="264"/>
    <cellStyle name="1_tree_설계내역서1월7일_화명조경_백화점화장실인테리어" xfId="265"/>
    <cellStyle name="1_tree_수원변경수량산출" xfId="266"/>
    <cellStyle name="1_tree_수원변경수량산출_백화점화장실인테리어" xfId="267"/>
    <cellStyle name="1_tree_수원변경수량산출_설계내역서" xfId="268"/>
    <cellStyle name="1_tree_수원변경수량산출_설계내역서_백화점화장실인테리어" xfId="269"/>
    <cellStyle name="1_tree_수원변경수량산출_설계내역서_화명조경" xfId="270"/>
    <cellStyle name="1_tree_수원변경수량산출_설계내역서_화명조경_백화점화장실인테리어" xfId="271"/>
    <cellStyle name="1_tree_수원변경수량산출_설계내역서1월7일" xfId="272"/>
    <cellStyle name="1_tree_수원변경수량산출_설계내역서1월7일_백화점화장실인테리어" xfId="273"/>
    <cellStyle name="1_tree_수원변경수량산출_설계내역서1월7일_화명조경" xfId="274"/>
    <cellStyle name="1_tree_수원변경수량산출_설계내역서1월7일_화명조경_백화점화장실인테리어" xfId="275"/>
    <cellStyle name="1_tree_수원변경수량산출_화명조경" xfId="276"/>
    <cellStyle name="1_tree_수원변경수량산출_화명조경_백화점화장실인테리어" xfId="277"/>
    <cellStyle name="1_tree_쌍용수량0905" xfId="278"/>
    <cellStyle name="1_tree_쌍용수량0905_백화점화장실인테리어" xfId="279"/>
    <cellStyle name="1_tree_쌍용수량0905_설계내역서" xfId="280"/>
    <cellStyle name="1_tree_쌍용수량0905_설계내역서_백화점화장실인테리어" xfId="281"/>
    <cellStyle name="1_tree_쌍용수량0905_설계내역서_화명조경" xfId="282"/>
    <cellStyle name="1_tree_쌍용수량0905_설계내역서_화명조경_백화점화장실인테리어" xfId="283"/>
    <cellStyle name="1_tree_쌍용수량0905_설계내역서1월7일" xfId="284"/>
    <cellStyle name="1_tree_쌍용수량0905_설계내역서1월7일_백화점화장실인테리어" xfId="285"/>
    <cellStyle name="1_tree_쌍용수량0905_설계내역서1월7일_화명조경" xfId="286"/>
    <cellStyle name="1_tree_쌍용수량0905_설계내역서1월7일_화명조경_백화점화장실인테리어" xfId="287"/>
    <cellStyle name="1_tree_쌍용수량0905_화명조경" xfId="288"/>
    <cellStyle name="1_tree_쌍용수량0905_화명조경_백화점화장실인테리어" xfId="289"/>
    <cellStyle name="1_tree_원가계산서" xfId="290"/>
    <cellStyle name="1_tree_원가계산서_00갑지" xfId="291"/>
    <cellStyle name="1_tree_원가계산서_00갑지_백화점화장실인테리어" xfId="292"/>
    <cellStyle name="1_tree_원가계산서_00갑지_설계내역서" xfId="293"/>
    <cellStyle name="1_tree_원가계산서_00갑지_설계내역서_백화점화장실인테리어" xfId="294"/>
    <cellStyle name="1_tree_원가계산서_00갑지_설계내역서_화명조경" xfId="295"/>
    <cellStyle name="1_tree_원가계산서_00갑지_설계내역서_화명조경_백화점화장실인테리어" xfId="296"/>
    <cellStyle name="1_tree_원가계산서_00갑지_설계내역서1월7일" xfId="297"/>
    <cellStyle name="1_tree_원가계산서_00갑지_설계내역서1월7일_백화점화장실인테리어" xfId="298"/>
    <cellStyle name="1_tree_원가계산서_00갑지_설계내역서1월7일_화명조경" xfId="299"/>
    <cellStyle name="1_tree_원가계산서_00갑지_설계내역서1월7일_화명조경_백화점화장실인테리어" xfId="300"/>
    <cellStyle name="1_tree_원가계산서_00갑지_화명조경" xfId="301"/>
    <cellStyle name="1_tree_원가계산서_00갑지_화명조경_백화점화장실인테리어" xfId="302"/>
    <cellStyle name="1_tree_원가계산서_과천놀이터설계서" xfId="303"/>
    <cellStyle name="1_tree_원가계산서_과천놀이터설계서_백화점화장실인테리어" xfId="304"/>
    <cellStyle name="1_tree_원가계산서_과천놀이터설계서_설계내역서" xfId="305"/>
    <cellStyle name="1_tree_원가계산서_과천놀이터설계서_설계내역서_백화점화장실인테리어" xfId="306"/>
    <cellStyle name="1_tree_원가계산서_과천놀이터설계서_설계내역서_화명조경" xfId="307"/>
    <cellStyle name="1_tree_원가계산서_과천놀이터설계서_설계내역서_화명조경_백화점화장실인테리어" xfId="308"/>
    <cellStyle name="1_tree_원가계산서_과천놀이터설계서_설계내역서1월7일" xfId="309"/>
    <cellStyle name="1_tree_원가계산서_과천놀이터설계서_설계내역서1월7일_백화점화장실인테리어" xfId="310"/>
    <cellStyle name="1_tree_원가계산서_과천놀이터설계서_설계내역서1월7일_화명조경" xfId="311"/>
    <cellStyle name="1_tree_원가계산서_과천놀이터설계서_설계내역서1월7일_화명조경_백화점화장실인테리어" xfId="312"/>
    <cellStyle name="1_tree_원가계산서_과천놀이터설계서_화명조경" xfId="313"/>
    <cellStyle name="1_tree_원가계산서_과천놀이터설계서_화명조경_백화점화장실인테리어" xfId="314"/>
    <cellStyle name="1_tree_원가계산서_백화점화장실인테리어" xfId="315"/>
    <cellStyle name="1_tree_원가계산서_총괄갑지" xfId="316"/>
    <cellStyle name="1_tree_원가계산서_총괄갑지_백화점화장실인테리어" xfId="317"/>
    <cellStyle name="1_tree_원가계산서_총괄갑지_설계내역서" xfId="318"/>
    <cellStyle name="1_tree_원가계산서_총괄갑지_설계내역서_백화점화장실인테리어" xfId="319"/>
    <cellStyle name="1_tree_원가계산서_총괄갑지_설계내역서_화명조경" xfId="320"/>
    <cellStyle name="1_tree_원가계산서_총괄갑지_설계내역서_화명조경_백화점화장실인테리어" xfId="321"/>
    <cellStyle name="1_tree_원가계산서_총괄갑지_설계내역서1월7일" xfId="322"/>
    <cellStyle name="1_tree_원가계산서_총괄갑지_설계내역서1월7일_백화점화장실인테리어" xfId="323"/>
    <cellStyle name="1_tree_원가계산서_총괄갑지_설계내역서1월7일_화명조경" xfId="324"/>
    <cellStyle name="1_tree_원가계산서_총괄갑지_설계내역서1월7일_화명조경_백화점화장실인테리어" xfId="325"/>
    <cellStyle name="1_tree_원가계산서_총괄갑지_화명조경" xfId="326"/>
    <cellStyle name="1_tree_원가계산서_총괄갑지_화명조경_백화점화장실인테리어" xfId="327"/>
    <cellStyle name="1_tree_원가계산서_총괄내역서" xfId="328"/>
    <cellStyle name="1_tree_원가계산서_총괄내역서_백화점화장실인테리어" xfId="329"/>
    <cellStyle name="1_tree_원가계산서_총괄내역서_설계내역서" xfId="330"/>
    <cellStyle name="1_tree_원가계산서_총괄내역서_설계내역서_백화점화장실인테리어" xfId="331"/>
    <cellStyle name="1_tree_원가계산서_총괄내역서_설계내역서_화명조경" xfId="332"/>
    <cellStyle name="1_tree_원가계산서_총괄내역서_설계내역서_화명조경_백화점화장실인테리어" xfId="333"/>
    <cellStyle name="1_tree_원가계산서_총괄내역서_설계내역서1월7일" xfId="334"/>
    <cellStyle name="1_tree_원가계산서_총괄내역서_설계내역서1월7일_백화점화장실인테리어" xfId="335"/>
    <cellStyle name="1_tree_원가계산서_총괄내역서_설계내역서1월7일_화명조경" xfId="336"/>
    <cellStyle name="1_tree_원가계산서_총괄내역서_설계내역서1월7일_화명조경_백화점화장실인테리어" xfId="337"/>
    <cellStyle name="1_tree_원가계산서_총괄내역서_화명조경" xfId="338"/>
    <cellStyle name="1_tree_원가계산서_총괄내역서_화명조경_백화점화장실인테리어" xfId="339"/>
    <cellStyle name="1_tree_원가계산서_화명조경" xfId="340"/>
    <cellStyle name="1_tree_원가계산서_화명조경_백화점화장실인테리어" xfId="341"/>
    <cellStyle name="1_tree_은파수량집계" xfId="342"/>
    <cellStyle name="1_tree_은파수량집계_백화점화장실인테리어" xfId="343"/>
    <cellStyle name="1_tree_은파수량집계_설계내역서" xfId="344"/>
    <cellStyle name="1_tree_은파수량집계_설계내역서_백화점화장실인테리어" xfId="345"/>
    <cellStyle name="1_tree_은파수량집계_설계내역서_화명조경" xfId="346"/>
    <cellStyle name="1_tree_은파수량집계_설계내역서_화명조경_백화점화장실인테리어" xfId="347"/>
    <cellStyle name="1_tree_은파수량집계_설계내역서1월7일" xfId="348"/>
    <cellStyle name="1_tree_은파수량집계_설계내역서1월7일_백화점화장실인테리어" xfId="349"/>
    <cellStyle name="1_tree_은파수량집계_설계내역서1월7일_화명조경" xfId="350"/>
    <cellStyle name="1_tree_은파수량집계_설계내역서1월7일_화명조경_백화점화장실인테리어" xfId="351"/>
    <cellStyle name="1_tree_은파수량집계_화명조경" xfId="352"/>
    <cellStyle name="1_tree_은파수량집계_화명조경_백화점화장실인테리어" xfId="353"/>
    <cellStyle name="1_tree_터미널1-0" xfId="354"/>
    <cellStyle name="1_tree_터미널1-0_1" xfId="355"/>
    <cellStyle name="1_tree_터미널1-0_1_백화점화장실인테리어" xfId="356"/>
    <cellStyle name="1_tree_터미널1-0_1_화명조경" xfId="357"/>
    <cellStyle name="1_tree_터미널1-0_1_화명조경_백화점화장실인테리어" xfId="358"/>
    <cellStyle name="1_tree_터미널1-0_백화점화장실인테리어" xfId="359"/>
    <cellStyle name="1_tree_터미널1-0_설계내역서" xfId="360"/>
    <cellStyle name="1_tree_터미널1-0_설계내역서_백화점화장실인테리어" xfId="361"/>
    <cellStyle name="1_tree_터미널1-0_설계내역서_화명조경" xfId="362"/>
    <cellStyle name="1_tree_터미널1-0_설계내역서_화명조경_백화점화장실인테리어" xfId="363"/>
    <cellStyle name="1_tree_터미널1-0_설계내역서1월7일" xfId="364"/>
    <cellStyle name="1_tree_터미널1-0_설계내역서1월7일_백화점화장실인테리어" xfId="365"/>
    <cellStyle name="1_tree_터미널1-0_설계내역서1월7일_화명조경" xfId="366"/>
    <cellStyle name="1_tree_터미널1-0_설계내역서1월7일_화명조경_백화점화장실인테리어" xfId="367"/>
    <cellStyle name="1_tree_터미널1-0_쌍용수량0905" xfId="368"/>
    <cellStyle name="1_tree_터미널1-0_쌍용수량0905_백화점화장실인테리어" xfId="369"/>
    <cellStyle name="1_tree_터미널1-0_쌍용수량0905_설계내역서" xfId="370"/>
    <cellStyle name="1_tree_터미널1-0_쌍용수량0905_설계내역서_백화점화장실인테리어" xfId="371"/>
    <cellStyle name="1_tree_터미널1-0_쌍용수량0905_설계내역서_화명조경" xfId="372"/>
    <cellStyle name="1_tree_터미널1-0_쌍용수량0905_설계내역서_화명조경_백화점화장실인테리어" xfId="373"/>
    <cellStyle name="1_tree_터미널1-0_쌍용수량0905_설계내역서1월7일" xfId="374"/>
    <cellStyle name="1_tree_터미널1-0_쌍용수량0905_설계내역서1월7일_백화점화장실인테리어" xfId="375"/>
    <cellStyle name="1_tree_터미널1-0_쌍용수량0905_설계내역서1월7일_화명조경" xfId="376"/>
    <cellStyle name="1_tree_터미널1-0_쌍용수량0905_설계내역서1월7일_화명조경_백화점화장실인테리어" xfId="377"/>
    <cellStyle name="1_tree_터미널1-0_쌍용수량0905_화명조경" xfId="378"/>
    <cellStyle name="1_tree_터미널1-0_쌍용수량0905_화명조경_백화점화장실인테리어" xfId="379"/>
    <cellStyle name="1_tree_터미널1-0_화명조경" xfId="380"/>
    <cellStyle name="1_tree_터미널1-0_화명조경_백화점화장실인테리어" xfId="381"/>
    <cellStyle name="1_tree_한풍집계" xfId="382"/>
    <cellStyle name="1_tree_한풍집계_갑지0601" xfId="383"/>
    <cellStyle name="1_tree_한풍집계_갑지0601_00갑지" xfId="384"/>
    <cellStyle name="1_tree_한풍집계_갑지0601_00갑지_백화점화장실인테리어" xfId="385"/>
    <cellStyle name="1_tree_한풍집계_갑지0601_00갑지_설계내역서" xfId="386"/>
    <cellStyle name="1_tree_한풍집계_갑지0601_00갑지_설계내역서_백화점화장실인테리어" xfId="387"/>
    <cellStyle name="1_tree_한풍집계_갑지0601_00갑지_설계내역서_화명조경" xfId="388"/>
    <cellStyle name="1_tree_한풍집계_갑지0601_00갑지_설계내역서_화명조경_백화점화장실인테리어" xfId="389"/>
    <cellStyle name="1_tree_한풍집계_갑지0601_00갑지_설계내역서1월7일" xfId="390"/>
    <cellStyle name="1_tree_한풍집계_갑지0601_00갑지_설계내역서1월7일_백화점화장실인테리어" xfId="391"/>
    <cellStyle name="1_tree_한풍집계_갑지0601_00갑지_설계내역서1월7일_화명조경" xfId="392"/>
    <cellStyle name="1_tree_한풍집계_갑지0601_00갑지_설계내역서1월7일_화명조경_백화점화장실인테리어" xfId="393"/>
    <cellStyle name="1_tree_한풍집계_갑지0601_00갑지_화명조경" xfId="394"/>
    <cellStyle name="1_tree_한풍집계_갑지0601_00갑지_화명조경_백화점화장실인테리어" xfId="395"/>
    <cellStyle name="1_tree_한풍집계_갑지0601_과천놀이터설계서" xfId="396"/>
    <cellStyle name="1_tree_한풍집계_갑지0601_과천놀이터설계서_백화점화장실인테리어" xfId="397"/>
    <cellStyle name="1_tree_한풍집계_갑지0601_과천놀이터설계서_설계내역서" xfId="398"/>
    <cellStyle name="1_tree_한풍집계_갑지0601_과천놀이터설계서_설계내역서_백화점화장실인테리어" xfId="399"/>
    <cellStyle name="1_tree_한풍집계_갑지0601_과천놀이터설계서_설계내역서_화명조경" xfId="400"/>
    <cellStyle name="1_tree_한풍집계_갑지0601_과천놀이터설계서_설계내역서_화명조경_백화점화장실인테리어" xfId="401"/>
    <cellStyle name="1_tree_한풍집계_갑지0601_과천놀이터설계서_설계내역서1월7일" xfId="402"/>
    <cellStyle name="1_tree_한풍집계_갑지0601_과천놀이터설계서_설계내역서1월7일_백화점화장실인테리어" xfId="403"/>
    <cellStyle name="1_tree_한풍집계_갑지0601_과천놀이터설계서_설계내역서1월7일_화명조경" xfId="404"/>
    <cellStyle name="1_tree_한풍집계_갑지0601_과천놀이터설계서_설계내역서1월7일_화명조경_백화점화장실인테리어" xfId="405"/>
    <cellStyle name="1_tree_한풍집계_갑지0601_과천놀이터설계서_화명조경" xfId="406"/>
    <cellStyle name="1_tree_한풍집계_갑지0601_과천놀이터설계서_화명조경_백화점화장실인테리어" xfId="407"/>
    <cellStyle name="1_tree_한풍집계_갑지0601_백화점화장실인테리어" xfId="408"/>
    <cellStyle name="1_tree_한풍집계_갑지0601_총괄갑지" xfId="409"/>
    <cellStyle name="1_tree_한풍집계_갑지0601_총괄갑지_백화점화장실인테리어" xfId="410"/>
    <cellStyle name="1_tree_한풍집계_갑지0601_총괄갑지_설계내역서" xfId="411"/>
    <cellStyle name="1_tree_한풍집계_갑지0601_총괄갑지_설계내역서_백화점화장실인테리어" xfId="412"/>
    <cellStyle name="1_tree_한풍집계_갑지0601_총괄갑지_설계내역서_화명조경" xfId="413"/>
    <cellStyle name="1_tree_한풍집계_갑지0601_총괄갑지_설계내역서_화명조경_백화점화장실인테리어" xfId="414"/>
    <cellStyle name="1_tree_한풍집계_갑지0601_총괄갑지_설계내역서1월7일" xfId="415"/>
    <cellStyle name="1_tree_한풍집계_갑지0601_총괄갑지_설계내역서1월7일_백화점화장실인테리어" xfId="416"/>
    <cellStyle name="1_tree_한풍집계_갑지0601_총괄갑지_설계내역서1월7일_화명조경" xfId="417"/>
    <cellStyle name="1_tree_한풍집계_갑지0601_총괄갑지_설계내역서1월7일_화명조경_백화점화장실인테리어" xfId="418"/>
    <cellStyle name="1_tree_한풍집계_갑지0601_총괄갑지_화명조경" xfId="419"/>
    <cellStyle name="1_tree_한풍집계_갑지0601_총괄갑지_화명조경_백화점화장실인테리어" xfId="420"/>
    <cellStyle name="1_tree_한풍집계_갑지0601_총괄내역서" xfId="421"/>
    <cellStyle name="1_tree_한풍집계_갑지0601_총괄내역서_백화점화장실인테리어" xfId="422"/>
    <cellStyle name="1_tree_한풍집계_갑지0601_총괄내역서_설계내역서" xfId="423"/>
    <cellStyle name="1_tree_한풍집계_갑지0601_총괄내역서_설계내역서_백화점화장실인테리어" xfId="424"/>
    <cellStyle name="1_tree_한풍집계_갑지0601_총괄내역서_설계내역서_화명조경" xfId="425"/>
    <cellStyle name="1_tree_한풍집계_갑지0601_총괄내역서_설계내역서_화명조경_백화점화장실인테리어" xfId="426"/>
    <cellStyle name="1_tree_한풍집계_갑지0601_총괄내역서_설계내역서1월7일" xfId="427"/>
    <cellStyle name="1_tree_한풍집계_갑지0601_총괄내역서_설계내역서1월7일_백화점화장실인테리어" xfId="428"/>
    <cellStyle name="1_tree_한풍집계_갑지0601_총괄내역서_설계내역서1월7일_화명조경" xfId="429"/>
    <cellStyle name="1_tree_한풍집계_갑지0601_총괄내역서_설계내역서1월7일_화명조경_백화점화장실인테리어" xfId="430"/>
    <cellStyle name="1_tree_한풍집계_갑지0601_총괄내역서_화명조경" xfId="431"/>
    <cellStyle name="1_tree_한풍집계_갑지0601_총괄내역서_화명조경_백화점화장실인테리어" xfId="432"/>
    <cellStyle name="1_tree_한풍집계_갑지0601_화명조경" xfId="433"/>
    <cellStyle name="1_tree_한풍집계_갑지0601_화명조경_백화점화장실인테리어" xfId="434"/>
    <cellStyle name="1_tree_한풍집계_백화점화장실인테리어" xfId="435"/>
    <cellStyle name="1_tree_한풍집계_설계내역서" xfId="436"/>
    <cellStyle name="1_tree_한풍집계_설계내역서_백화점화장실인테리어" xfId="437"/>
    <cellStyle name="1_tree_한풍집계_설계내역서_화명조경" xfId="438"/>
    <cellStyle name="1_tree_한풍집계_설계내역서_화명조경_백화점화장실인테리어" xfId="439"/>
    <cellStyle name="1_tree_한풍집계_설계내역서1월7일" xfId="440"/>
    <cellStyle name="1_tree_한풍집계_설계내역서1월7일_백화점화장실인테리어" xfId="441"/>
    <cellStyle name="1_tree_한풍집계_설계내역서1월7일_화명조경" xfId="442"/>
    <cellStyle name="1_tree_한풍집계_설계내역서1월7일_화명조경_백화점화장실인테리어" xfId="443"/>
    <cellStyle name="1_tree_한풍집계_쌍용수량0905" xfId="444"/>
    <cellStyle name="1_tree_한풍집계_쌍용수량0905_백화점화장실인테리어" xfId="445"/>
    <cellStyle name="1_tree_한풍집계_쌍용수량0905_설계내역서" xfId="446"/>
    <cellStyle name="1_tree_한풍집계_쌍용수량0905_설계내역서_백화점화장실인테리어" xfId="447"/>
    <cellStyle name="1_tree_한풍집계_쌍용수량0905_설계내역서_화명조경" xfId="448"/>
    <cellStyle name="1_tree_한풍집계_쌍용수량0905_설계내역서_화명조경_백화점화장실인테리어" xfId="449"/>
    <cellStyle name="1_tree_한풍집계_쌍용수량0905_설계내역서1월7일" xfId="450"/>
    <cellStyle name="1_tree_한풍집계_쌍용수량0905_설계내역서1월7일_백화점화장실인테리어" xfId="451"/>
    <cellStyle name="1_tree_한풍집계_쌍용수량0905_설계내역서1월7일_화명조경" xfId="452"/>
    <cellStyle name="1_tree_한풍집계_쌍용수량0905_설계내역서1월7일_화명조경_백화점화장실인테리어" xfId="453"/>
    <cellStyle name="1_tree_한풍집계_쌍용수량0905_화명조경" xfId="454"/>
    <cellStyle name="1_tree_한풍집계_쌍용수량0905_화명조경_백화점화장실인테리어" xfId="455"/>
    <cellStyle name="1_tree_한풍집계_터미널1-0" xfId="456"/>
    <cellStyle name="1_tree_한풍집계_터미널1-0_백화점화장실인테리어" xfId="457"/>
    <cellStyle name="1_tree_한풍집계_터미널1-0_화명조경" xfId="458"/>
    <cellStyle name="1_tree_한풍집계_터미널1-0_화명조경_백화점화장실인테리어" xfId="459"/>
    <cellStyle name="1_tree_한풍집계_화명조경" xfId="460"/>
    <cellStyle name="1_tree_한풍집계_화명조경_백화점화장실인테리어" xfId="461"/>
    <cellStyle name="1_tree_화명조경" xfId="462"/>
    <cellStyle name="1_tree_화명조경_백화점화장실인테리어" xfId="463"/>
    <cellStyle name="1_남해총괄표" xfId="464"/>
    <cellStyle name="1_남해총괄표_백화점화장실인테리어" xfId="465"/>
    <cellStyle name="1_남해총괄표_설계내역서" xfId="466"/>
    <cellStyle name="1_남해총괄표_설계내역서_백화점화장실인테리어" xfId="467"/>
    <cellStyle name="1_남해총괄표_설계내역서_화명조경" xfId="468"/>
    <cellStyle name="1_남해총괄표_설계내역서_화명조경_백화점화장실인테리어" xfId="469"/>
    <cellStyle name="1_남해총괄표_설계내역서1월7일" xfId="470"/>
    <cellStyle name="1_남해총괄표_설계내역서1월7일_백화점화장실인테리어" xfId="471"/>
    <cellStyle name="1_남해총괄표_설계내역서1월7일_화명조경" xfId="472"/>
    <cellStyle name="1_남해총괄표_설계내역서1월7일_화명조경_백화점화장실인테리어" xfId="473"/>
    <cellStyle name="1_남해총괄표_화명조경" xfId="474"/>
    <cellStyle name="1_남해총괄표_화명조경_백화점화장실인테리어" xfId="475"/>
    <cellStyle name="1_수원변경수량산출" xfId="476"/>
    <cellStyle name="1_쌍용수량0905" xfId="477"/>
    <cellStyle name="1_쌍용수량0905_백화점화장실인테리어" xfId="478"/>
    <cellStyle name="1_쌍용수량0905_설계내역서" xfId="479"/>
    <cellStyle name="1_쌍용수량0905_설계내역서_백화점화장실인테리어" xfId="480"/>
    <cellStyle name="1_쌍용수량0905_설계내역서_화명조경" xfId="481"/>
    <cellStyle name="1_쌍용수량0905_설계내역서_화명조경_백화점화장실인테리어" xfId="482"/>
    <cellStyle name="1_쌍용수량0905_설계내역서1월7일" xfId="483"/>
    <cellStyle name="1_쌍용수량0905_설계내역서1월7일_백화점화장실인테리어" xfId="484"/>
    <cellStyle name="1_쌍용수량0905_설계내역서1월7일_화명조경" xfId="485"/>
    <cellStyle name="1_쌍용수량0905_설계내역서1월7일_화명조경_백화점화장실인테리어" xfId="486"/>
    <cellStyle name="1_쌍용수량0905_화명조경" xfId="487"/>
    <cellStyle name="1_쌍용수량0905_화명조경_백화점화장실인테리어" xfId="488"/>
    <cellStyle name="1_원가계산서" xfId="489"/>
    <cellStyle name="1_원가계산서_00갑지" xfId="490"/>
    <cellStyle name="1_원가계산서_00갑지_백화점화장실인테리어" xfId="491"/>
    <cellStyle name="1_원가계산서_00갑지_설계내역서" xfId="492"/>
    <cellStyle name="1_원가계산서_00갑지_설계내역서_백화점화장실인테리어" xfId="493"/>
    <cellStyle name="1_원가계산서_00갑지_설계내역서_화명조경" xfId="494"/>
    <cellStyle name="1_원가계산서_00갑지_설계내역서_화명조경_백화점화장실인테리어" xfId="495"/>
    <cellStyle name="1_원가계산서_00갑지_설계내역서1월7일" xfId="496"/>
    <cellStyle name="1_원가계산서_00갑지_설계내역서1월7일_백화점화장실인테리어" xfId="497"/>
    <cellStyle name="1_원가계산서_00갑지_설계내역서1월7일_화명조경" xfId="498"/>
    <cellStyle name="1_원가계산서_00갑지_설계내역서1월7일_화명조경_백화점화장실인테리어" xfId="499"/>
    <cellStyle name="1_원가계산서_00갑지_화명조경" xfId="500"/>
    <cellStyle name="1_원가계산서_00갑지_화명조경_백화점화장실인테리어" xfId="501"/>
    <cellStyle name="1_원가계산서_과천놀이터설계서" xfId="502"/>
    <cellStyle name="1_원가계산서_과천놀이터설계서_백화점화장실인테리어" xfId="503"/>
    <cellStyle name="1_원가계산서_과천놀이터설계서_설계내역서" xfId="504"/>
    <cellStyle name="1_원가계산서_과천놀이터설계서_설계내역서_백화점화장실인테리어" xfId="505"/>
    <cellStyle name="1_원가계산서_과천놀이터설계서_설계내역서_화명조경" xfId="506"/>
    <cellStyle name="1_원가계산서_과천놀이터설계서_설계내역서_화명조경_백화점화장실인테리어" xfId="507"/>
    <cellStyle name="1_원가계산서_과천놀이터설계서_설계내역서1월7일" xfId="508"/>
    <cellStyle name="1_원가계산서_과천놀이터설계서_설계내역서1월7일_백화점화장실인테리어" xfId="509"/>
    <cellStyle name="1_원가계산서_과천놀이터설계서_설계내역서1월7일_화명조경" xfId="510"/>
    <cellStyle name="1_원가계산서_과천놀이터설계서_설계내역서1월7일_화명조경_백화점화장실인테리어" xfId="511"/>
    <cellStyle name="1_원가계산서_과천놀이터설계서_화명조경" xfId="512"/>
    <cellStyle name="1_원가계산서_과천놀이터설계서_화명조경_백화점화장실인테리어" xfId="513"/>
    <cellStyle name="1_원가계산서_백화점화장실인테리어" xfId="514"/>
    <cellStyle name="1_원가계산서_총괄갑지" xfId="515"/>
    <cellStyle name="1_원가계산서_총괄갑지_백화점화장실인테리어" xfId="516"/>
    <cellStyle name="1_원가계산서_총괄갑지_설계내역서" xfId="517"/>
    <cellStyle name="1_원가계산서_총괄갑지_설계내역서_백화점화장실인테리어" xfId="518"/>
    <cellStyle name="1_원가계산서_총괄갑지_설계내역서_화명조경" xfId="519"/>
    <cellStyle name="1_원가계산서_총괄갑지_설계내역서_화명조경_백화점화장실인테리어" xfId="520"/>
    <cellStyle name="1_원가계산서_총괄갑지_설계내역서1월7일" xfId="521"/>
    <cellStyle name="1_원가계산서_총괄갑지_설계내역서1월7일_백화점화장실인테리어" xfId="522"/>
    <cellStyle name="1_원가계산서_총괄갑지_설계내역서1월7일_화명조경" xfId="523"/>
    <cellStyle name="1_원가계산서_총괄갑지_설계내역서1월7일_화명조경_백화점화장실인테리어" xfId="524"/>
    <cellStyle name="1_원가계산서_총괄갑지_화명조경" xfId="525"/>
    <cellStyle name="1_원가계산서_총괄갑지_화명조경_백화점화장실인테리어" xfId="526"/>
    <cellStyle name="1_원가계산서_총괄내역서" xfId="527"/>
    <cellStyle name="1_원가계산서_총괄내역서_백화점화장실인테리어" xfId="528"/>
    <cellStyle name="1_원가계산서_총괄내역서_설계내역서" xfId="529"/>
    <cellStyle name="1_원가계산서_총괄내역서_설계내역서_백화점화장실인테리어" xfId="530"/>
    <cellStyle name="1_원가계산서_총괄내역서_설계내역서_화명조경" xfId="531"/>
    <cellStyle name="1_원가계산서_총괄내역서_설계내역서_화명조경_백화점화장실인테리어" xfId="532"/>
    <cellStyle name="1_원가계산서_총괄내역서_설계내역서1월7일" xfId="533"/>
    <cellStyle name="1_원가계산서_총괄내역서_설계내역서1월7일_백화점화장실인테리어" xfId="534"/>
    <cellStyle name="1_원가계산서_총괄내역서_설계내역서1월7일_화명조경" xfId="535"/>
    <cellStyle name="1_원가계산서_총괄내역서_설계내역서1월7일_화명조경_백화점화장실인테리어" xfId="536"/>
    <cellStyle name="1_원가계산서_총괄내역서_화명조경" xfId="537"/>
    <cellStyle name="1_원가계산서_총괄내역서_화명조경_백화점화장실인테리어" xfId="538"/>
    <cellStyle name="1_원가계산서_화명조경" xfId="539"/>
    <cellStyle name="1_원가계산서_화명조경_백화점화장실인테리어" xfId="540"/>
    <cellStyle name="1_은파수량집계" xfId="541"/>
    <cellStyle name="1_터미널1-0" xfId="542"/>
    <cellStyle name="1_터미널1-0_백화점화장실인테리어" xfId="543"/>
    <cellStyle name="1_터미널1-0_설계내역서" xfId="544"/>
    <cellStyle name="1_터미널1-0_설계내역서_백화점화장실인테리어" xfId="545"/>
    <cellStyle name="1_터미널1-0_설계내역서_화명조경" xfId="546"/>
    <cellStyle name="1_터미널1-0_설계내역서_화명조경_백화점화장실인테리어" xfId="547"/>
    <cellStyle name="1_터미널1-0_설계내역서1월7일" xfId="548"/>
    <cellStyle name="1_터미널1-0_설계내역서1월7일_백화점화장실인테리어" xfId="549"/>
    <cellStyle name="1_터미널1-0_설계내역서1월7일_화명조경" xfId="550"/>
    <cellStyle name="1_터미널1-0_설계내역서1월7일_화명조경_백화점화장실인테리어" xfId="551"/>
    <cellStyle name="1_터미널1-0_쌍용수량0905" xfId="552"/>
    <cellStyle name="1_터미널1-0_쌍용수량0905_백화점화장실인테리어" xfId="553"/>
    <cellStyle name="1_터미널1-0_쌍용수량0905_설계내역서" xfId="554"/>
    <cellStyle name="1_터미널1-0_쌍용수량0905_설계내역서_백화점화장실인테리어" xfId="555"/>
    <cellStyle name="1_터미널1-0_쌍용수량0905_설계내역서_화명조경" xfId="556"/>
    <cellStyle name="1_터미널1-0_쌍용수량0905_설계내역서_화명조경_백화점화장실인테리어" xfId="557"/>
    <cellStyle name="1_터미널1-0_쌍용수량0905_설계내역서1월7일" xfId="558"/>
    <cellStyle name="1_터미널1-0_쌍용수량0905_설계내역서1월7일_백화점화장실인테리어" xfId="559"/>
    <cellStyle name="1_터미널1-0_쌍용수량0905_설계내역서1월7일_화명조경" xfId="560"/>
    <cellStyle name="1_터미널1-0_쌍용수량0905_설계내역서1월7일_화명조경_백화점화장실인테리어" xfId="561"/>
    <cellStyle name="1_터미널1-0_쌍용수량0905_화명조경" xfId="562"/>
    <cellStyle name="1_터미널1-0_쌍용수량0905_화명조경_백화점화장실인테리어" xfId="563"/>
    <cellStyle name="1_터미널1-0_화명조경" xfId="564"/>
    <cellStyle name="1_터미널1-0_화명조경_백화점화장실인테리어" xfId="565"/>
    <cellStyle name="11" xfId="566"/>
    <cellStyle name="111" xfId="567"/>
    <cellStyle name="2자리" xfId="568"/>
    <cellStyle name="60" xfId="569"/>
    <cellStyle name="82" xfId="570"/>
    <cellStyle name="AeE­ [0]_¿­¸° INT" xfId="571"/>
    <cellStyle name="ÅëÈ­ [0]_±âÅ¸" xfId="572"/>
    <cellStyle name="AeE­ [0]_¼oAI¼º " xfId="573"/>
    <cellStyle name="ÅëÈ­ [0]_2000¼ÕÈ® " xfId="574"/>
    <cellStyle name="AeE­ [0]_INQUIRY ¿μ¾÷AßAø " xfId="575"/>
    <cellStyle name="AeE­_¿­¸° INT" xfId="576"/>
    <cellStyle name="ÅëÈ­_±âÅ¸" xfId="577"/>
    <cellStyle name="AeE­_¼oAI¼º " xfId="578"/>
    <cellStyle name="ÅëÈ­_2000¼ÕÈ® " xfId="579"/>
    <cellStyle name="AeE­_INQUIRY ¿μ¾÷AßAø " xfId="580"/>
    <cellStyle name="ALIGNMENT" xfId="581"/>
    <cellStyle name="AÞ¸¶ [0]_¿­¸° INT" xfId="582"/>
    <cellStyle name="ÄÞ¸¶ [0]_±âÅ¸" xfId="583"/>
    <cellStyle name="AÞ¸¶ [0]_¼oAI¼º " xfId="584"/>
    <cellStyle name="ÄÞ¸¶ [0]_2000¼ÕÈ® " xfId="585"/>
    <cellStyle name="AÞ¸¶ [0]_INQUIRY ¿μ¾÷AßAø " xfId="586"/>
    <cellStyle name="AÞ¸¶_¿­¸° INT" xfId="587"/>
    <cellStyle name="ÄÞ¸¶_±âÅ¸" xfId="588"/>
    <cellStyle name="AÞ¸¶_¼oAI¼º " xfId="589"/>
    <cellStyle name="ÄÞ¸¶_2000¼ÕÈ® " xfId="590"/>
    <cellStyle name="AÞ¸¶_INQUIRY ¿μ¾÷AßAø " xfId="591"/>
    <cellStyle name="C￥AØ_  FAB AIA¤  " xfId="592"/>
    <cellStyle name="Ç¥ÁØ_¿ù°£¿ä¾àº¸°í" xfId="593"/>
    <cellStyle name="C￥AØ_¿μ¾÷CoE² " xfId="594"/>
    <cellStyle name="Ç¥ÁØ_°¡¼³" xfId="595"/>
    <cellStyle name="C￥AØ_¼³°e¿e¿ª" xfId="596"/>
    <cellStyle name="Ç¥ÁØ_2000¼ÕÈ® " xfId="597"/>
    <cellStyle name="C￥AØ_PERSONAL" xfId="598"/>
    <cellStyle name="Calc Currency (0)" xfId="599"/>
    <cellStyle name="category" xfId="600"/>
    <cellStyle name="Comma" xfId="601"/>
    <cellStyle name="Comma [0]_ SG&amp;A Bridge " xfId="602"/>
    <cellStyle name="comma zerodec" xfId="603"/>
    <cellStyle name="Comma_ SG&amp;A Bridge " xfId="604"/>
    <cellStyle name="Comma0" xfId="605"/>
    <cellStyle name="Copied" xfId="606"/>
    <cellStyle name="Currency" xfId="607"/>
    <cellStyle name="Currency [0]_ SG&amp;A Bridge " xfId="608"/>
    <cellStyle name="Currency_ SG&amp;A Bridge " xfId="609"/>
    <cellStyle name="Currency0" xfId="610"/>
    <cellStyle name="Currency1" xfId="611"/>
    <cellStyle name="Date" xfId="612"/>
    <cellStyle name="Dezimal [0]_Compiling Utility Macros" xfId="613"/>
    <cellStyle name="Dezimal_Compiling Utility Macros" xfId="614"/>
    <cellStyle name="Dollar (zero dec)" xfId="615"/>
    <cellStyle name="Entered" xfId="616"/>
    <cellStyle name="Euro" xfId="617"/>
    <cellStyle name="F2" xfId="618"/>
    <cellStyle name="F3" xfId="619"/>
    <cellStyle name="F4" xfId="620"/>
    <cellStyle name="F5" xfId="621"/>
    <cellStyle name="F6" xfId="622"/>
    <cellStyle name="F7" xfId="623"/>
    <cellStyle name="F8" xfId="624"/>
    <cellStyle name="Fixed" xfId="625"/>
    <cellStyle name="Followed Hyperlink" xfId="626"/>
    <cellStyle name="Grey" xfId="627"/>
    <cellStyle name="HEADER" xfId="628"/>
    <cellStyle name="Header1" xfId="629"/>
    <cellStyle name="Header2" xfId="630"/>
    <cellStyle name="Heading 1" xfId="631"/>
    <cellStyle name="Heading 2" xfId="632"/>
    <cellStyle name="Heading1" xfId="633"/>
    <cellStyle name="Heading2" xfId="634"/>
    <cellStyle name="Hyperlink" xfId="635"/>
    <cellStyle name="Input [yellow]" xfId="636"/>
    <cellStyle name="Milliers [0]_Arabian Spec" xfId="637"/>
    <cellStyle name="Milliers_Arabian Spec" xfId="638"/>
    <cellStyle name="Model" xfId="639"/>
    <cellStyle name="Mon?aire [0]_Arabian Spec" xfId="640"/>
    <cellStyle name="Mon?aire_Arabian Spec" xfId="641"/>
    <cellStyle name="no dec" xfId="642"/>
    <cellStyle name="Normal - Style1" xfId="643"/>
    <cellStyle name="Normal - 유형1" xfId="644"/>
    <cellStyle name="Normal_ SG&amp;A Bridge " xfId="645"/>
    <cellStyle name="Œ…?æ맖?e [0.00]_guyan" xfId="646"/>
    <cellStyle name="Œ…?æ맖?e_guyan" xfId="647"/>
    <cellStyle name="oh" xfId="648"/>
    <cellStyle name="Percent" xfId="649"/>
    <cellStyle name="Percent [2]" xfId="650"/>
    <cellStyle name="Percent_laroux" xfId="651"/>
    <cellStyle name="RevList" xfId="652"/>
    <cellStyle name="sh" xfId="653"/>
    <cellStyle name="ssh" xfId="654"/>
    <cellStyle name="Standard_Anpassen der Amortisation" xfId="655"/>
    <cellStyle name="subhead" xfId="656"/>
    <cellStyle name="Subtotal" xfId="657"/>
    <cellStyle name="Title" xfId="658"/>
    <cellStyle name="title [1]" xfId="659"/>
    <cellStyle name="title [2]" xfId="660"/>
    <cellStyle name="Total" xfId="661"/>
    <cellStyle name="UM" xfId="662"/>
    <cellStyle name="W?rung [0]_Compiling Utility Macros" xfId="663"/>
    <cellStyle name="W?rung_Compiling Utility Macros" xfId="664"/>
    <cellStyle name="견적" xfId="665"/>
    <cellStyle name="고정소숫점" xfId="666"/>
    <cellStyle name="고정출력1" xfId="667"/>
    <cellStyle name="고정출력2" xfId="668"/>
    <cellStyle name="기계" xfId="669"/>
    <cellStyle name="기본내역서" xfId="670"/>
    <cellStyle name="기본숫자" xfId="671"/>
    <cellStyle name="날짜" xfId="672"/>
    <cellStyle name="내역서" xfId="673"/>
    <cellStyle name="달러" xfId="674"/>
    <cellStyle name="뒤에 오는 하이퍼링크_150톤 정화조 견적" xfId="675"/>
    <cellStyle name="똿뗦먛귟 [0.00]_PRODUCT DETAIL Q1" xfId="676"/>
    <cellStyle name="똿뗦먛귟_PRODUCT DETAIL Q1" xfId="677"/>
    <cellStyle name="물량집계(갑)" xfId="678"/>
    <cellStyle name="믅됞 [0.00]_PRODUCT DETAIL Q1" xfId="679"/>
    <cellStyle name="믅됞_PRODUCT DETAIL Q1" xfId="680"/>
    <cellStyle name="배분" xfId="681"/>
    <cellStyle name="백" xfId="682"/>
    <cellStyle name="백분율 [△1]" xfId="683"/>
    <cellStyle name="백분율 [△2]" xfId="684"/>
    <cellStyle name="백분율 [0]" xfId="685"/>
    <cellStyle name="백분율 [2]" xfId="686"/>
    <cellStyle name="백분율［△1］" xfId="687"/>
    <cellStyle name="백분율［△2］" xfId="688"/>
    <cellStyle name="뷭?_BOOKSHIP" xfId="689"/>
    <cellStyle name="빨간색" xfId="690"/>
    <cellStyle name="선택영역의 가운데로" xfId="691"/>
    <cellStyle name="수량1" xfId="692"/>
    <cellStyle name="수목명" xfId="693"/>
    <cellStyle name="숫자(R)" xfId="694"/>
    <cellStyle name="쉼표 [0]" xfId="2" builtinId="6"/>
    <cellStyle name="쉼표 [0] 2" xfId="695"/>
    <cellStyle name="스타일 1" xfId="696"/>
    <cellStyle name="안건회계법인" xfId="697"/>
    <cellStyle name="자리수" xfId="698"/>
    <cellStyle name="자리수0" xfId="699"/>
    <cellStyle name="지정되지 않음" xfId="700"/>
    <cellStyle name="콤냡?&lt;_x000f_$??: `1_1 " xfId="701"/>
    <cellStyle name="콤마 [#]" xfId="702"/>
    <cellStyle name="콤마 []" xfId="703"/>
    <cellStyle name="콤마 [0]" xfId="704"/>
    <cellStyle name="콤마 [2]" xfId="705"/>
    <cellStyle name="콤마 [금액]" xfId="706"/>
    <cellStyle name="콤마 [소수]" xfId="707"/>
    <cellStyle name="콤마 [수량]" xfId="708"/>
    <cellStyle name="콤마 1" xfId="709"/>
    <cellStyle name="콤마_  종  합  " xfId="710"/>
    <cellStyle name="토공" xfId="711"/>
    <cellStyle name="통화 [0] 2" xfId="712"/>
    <cellStyle name="퍼센트" xfId="713"/>
    <cellStyle name="표준" xfId="0" builtinId="0"/>
    <cellStyle name="표준 2" xfId="1"/>
    <cellStyle name="표준 3" xfId="714"/>
    <cellStyle name="標準_Akia(F）-8" xfId="715"/>
    <cellStyle name="합산" xfId="716"/>
    <cellStyle name="화폐기호" xfId="717"/>
    <cellStyle name="화폐기호0" xfId="718"/>
    <cellStyle name="ㅣ" xfId="71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"/>
  <sheetViews>
    <sheetView tabSelected="1" view="pageBreakPreview" topLeftCell="B1" zoomScale="85" zoomScaleNormal="70" zoomScaleSheetLayoutView="85" workbookViewId="0">
      <selection activeCell="F27" sqref="F27"/>
    </sheetView>
  </sheetViews>
  <sheetFormatPr defaultRowHeight="16.5"/>
  <cols>
    <col min="1" max="1" width="0" style="10" hidden="1" customWidth="1"/>
    <col min="2" max="3" width="4.625" style="10" customWidth="1"/>
    <col min="4" max="4" width="35.625" style="10" customWidth="1"/>
    <col min="5" max="5" width="25.625" style="10" customWidth="1"/>
    <col min="6" max="6" width="60.625" style="10" customWidth="1"/>
    <col min="7" max="7" width="30.625" style="10" customWidth="1"/>
    <col min="8" max="16384" width="9" style="10"/>
  </cols>
  <sheetData>
    <row r="1" spans="1:7" ht="65.25" customHeight="1">
      <c r="B1" s="26" t="s">
        <v>86</v>
      </c>
      <c r="C1" s="26"/>
      <c r="D1" s="26"/>
      <c r="E1" s="26"/>
      <c r="F1" s="26"/>
      <c r="G1" s="26"/>
    </row>
    <row r="2" spans="1:7" ht="21.95" customHeight="1">
      <c r="B2" s="27" t="s">
        <v>191</v>
      </c>
      <c r="C2" s="27"/>
      <c r="D2" s="27"/>
      <c r="E2" s="27"/>
      <c r="F2" s="28"/>
      <c r="G2" s="28"/>
    </row>
    <row r="3" spans="1:7" ht="21.95" customHeight="1">
      <c r="B3" s="29" t="s">
        <v>87</v>
      </c>
      <c r="C3" s="29"/>
      <c r="D3" s="29"/>
      <c r="E3" s="15" t="s">
        <v>88</v>
      </c>
      <c r="F3" s="15" t="s">
        <v>89</v>
      </c>
      <c r="G3" s="15" t="s">
        <v>85</v>
      </c>
    </row>
    <row r="4" spans="1:7" ht="21.95" customHeight="1">
      <c r="A4" s="11" t="s">
        <v>94</v>
      </c>
      <c r="B4" s="30" t="s">
        <v>90</v>
      </c>
      <c r="C4" s="30" t="s">
        <v>91</v>
      </c>
      <c r="D4" s="14" t="s">
        <v>95</v>
      </c>
      <c r="E4" s="12">
        <f>TRUNC(공종별집계표!F5, 0)</f>
        <v>0</v>
      </c>
      <c r="F4" s="13" t="s">
        <v>19</v>
      </c>
      <c r="G4" s="13" t="s">
        <v>19</v>
      </c>
    </row>
    <row r="5" spans="1:7" ht="21.95" customHeight="1">
      <c r="A5" s="11" t="s">
        <v>96</v>
      </c>
      <c r="B5" s="30"/>
      <c r="C5" s="30"/>
      <c r="D5" s="14" t="s">
        <v>97</v>
      </c>
      <c r="E5" s="12"/>
      <c r="F5" s="13" t="s">
        <v>19</v>
      </c>
      <c r="G5" s="13" t="s">
        <v>19</v>
      </c>
    </row>
    <row r="6" spans="1:7" ht="21.95" customHeight="1">
      <c r="A6" s="11" t="s">
        <v>98</v>
      </c>
      <c r="B6" s="30"/>
      <c r="C6" s="30"/>
      <c r="D6" s="14" t="s">
        <v>99</v>
      </c>
      <c r="E6" s="12"/>
      <c r="F6" s="13" t="s">
        <v>19</v>
      </c>
      <c r="G6" s="13" t="s">
        <v>19</v>
      </c>
    </row>
    <row r="7" spans="1:7" ht="21.95" customHeight="1">
      <c r="A7" s="11" t="s">
        <v>100</v>
      </c>
      <c r="B7" s="30"/>
      <c r="C7" s="30"/>
      <c r="D7" s="14" t="s">
        <v>101</v>
      </c>
      <c r="E7" s="12">
        <f>TRUNC(E4+E5-E6, 0)</f>
        <v>0</v>
      </c>
      <c r="F7" s="13" t="s">
        <v>19</v>
      </c>
      <c r="G7" s="13" t="s">
        <v>19</v>
      </c>
    </row>
    <row r="8" spans="1:7" ht="21.95" customHeight="1">
      <c r="A8" s="11" t="s">
        <v>102</v>
      </c>
      <c r="B8" s="30"/>
      <c r="C8" s="30" t="s">
        <v>92</v>
      </c>
      <c r="D8" s="14" t="s">
        <v>103</v>
      </c>
      <c r="E8" s="12">
        <f>TRUNC(공종별집계표!H5, 0)</f>
        <v>0</v>
      </c>
      <c r="F8" s="13" t="s">
        <v>19</v>
      </c>
      <c r="G8" s="13" t="s">
        <v>19</v>
      </c>
    </row>
    <row r="9" spans="1:7" ht="21.95" customHeight="1">
      <c r="A9" s="11" t="s">
        <v>104</v>
      </c>
      <c r="B9" s="30"/>
      <c r="C9" s="30"/>
      <c r="D9" s="14" t="s">
        <v>105</v>
      </c>
      <c r="E9" s="12">
        <f>TRUNC(E8*0.096, 0)</f>
        <v>0</v>
      </c>
      <c r="F9" s="13" t="s">
        <v>106</v>
      </c>
      <c r="G9" s="25" t="s">
        <v>198</v>
      </c>
    </row>
    <row r="10" spans="1:7" ht="21.95" customHeight="1">
      <c r="A10" s="11" t="s">
        <v>107</v>
      </c>
      <c r="B10" s="30"/>
      <c r="C10" s="30"/>
      <c r="D10" s="14" t="s">
        <v>101</v>
      </c>
      <c r="E10" s="12">
        <f>TRUNC(E8+E9, 0)</f>
        <v>0</v>
      </c>
      <c r="F10" s="13" t="s">
        <v>19</v>
      </c>
      <c r="G10" s="13" t="s">
        <v>19</v>
      </c>
    </row>
    <row r="11" spans="1:7" ht="21.95" customHeight="1">
      <c r="A11" s="11" t="s">
        <v>108</v>
      </c>
      <c r="B11" s="30"/>
      <c r="C11" s="30" t="s">
        <v>93</v>
      </c>
      <c r="D11" s="14" t="s">
        <v>109</v>
      </c>
      <c r="E11" s="12">
        <f>TRUNC(공종별집계표!J5, 0)</f>
        <v>0</v>
      </c>
      <c r="F11" s="13" t="s">
        <v>19</v>
      </c>
      <c r="G11" s="13" t="s">
        <v>19</v>
      </c>
    </row>
    <row r="12" spans="1:7" ht="21.95" customHeight="1">
      <c r="A12" s="11" t="s">
        <v>110</v>
      </c>
      <c r="B12" s="30"/>
      <c r="C12" s="30"/>
      <c r="D12" s="14" t="s">
        <v>111</v>
      </c>
      <c r="E12" s="12">
        <f>TRUNC(E10*0.038, 0)</f>
        <v>0</v>
      </c>
      <c r="F12" s="13" t="s">
        <v>112</v>
      </c>
      <c r="G12" s="25" t="s">
        <v>199</v>
      </c>
    </row>
    <row r="13" spans="1:7" ht="21.95" customHeight="1">
      <c r="A13" s="11" t="s">
        <v>113</v>
      </c>
      <c r="B13" s="30"/>
      <c r="C13" s="30"/>
      <c r="D13" s="14" t="s">
        <v>114</v>
      </c>
      <c r="E13" s="12">
        <f>TRUNC(E10*0.0087, 0)</f>
        <v>0</v>
      </c>
      <c r="F13" s="13" t="s">
        <v>115</v>
      </c>
      <c r="G13" s="25" t="s">
        <v>200</v>
      </c>
    </row>
    <row r="14" spans="1:7" ht="21.95" customHeight="1">
      <c r="A14" s="11" t="s">
        <v>116</v>
      </c>
      <c r="B14" s="30"/>
      <c r="C14" s="30"/>
      <c r="D14" s="14" t="s">
        <v>117</v>
      </c>
      <c r="E14" s="12">
        <f>TRUNC((E7+E8)*0.0293, 0)</f>
        <v>0</v>
      </c>
      <c r="F14" s="13" t="s">
        <v>118</v>
      </c>
      <c r="G14" s="25" t="s">
        <v>201</v>
      </c>
    </row>
    <row r="15" spans="1:7" ht="21.95" customHeight="1">
      <c r="A15" s="11" t="s">
        <v>119</v>
      </c>
      <c r="B15" s="30"/>
      <c r="C15" s="30"/>
      <c r="D15" s="14" t="s">
        <v>120</v>
      </c>
      <c r="E15" s="12">
        <f>TRUNC((E7+E8+E11)*0.003, 0)</f>
        <v>0</v>
      </c>
      <c r="F15" s="13" t="s">
        <v>121</v>
      </c>
      <c r="G15" s="25" t="s">
        <v>202</v>
      </c>
    </row>
    <row r="16" spans="1:7" ht="21.95" customHeight="1">
      <c r="A16" s="11" t="s">
        <v>122</v>
      </c>
      <c r="B16" s="30"/>
      <c r="C16" s="30"/>
      <c r="D16" s="14" t="s">
        <v>123</v>
      </c>
      <c r="E16" s="12">
        <f>TRUNC((E7+E10)*0.0303, 0)</f>
        <v>0</v>
      </c>
      <c r="F16" s="13" t="s">
        <v>124</v>
      </c>
      <c r="G16" s="25" t="s">
        <v>203</v>
      </c>
    </row>
    <row r="17" spans="1:7" ht="21.95" customHeight="1">
      <c r="A17" s="11" t="s">
        <v>125</v>
      </c>
      <c r="B17" s="30"/>
      <c r="C17" s="30"/>
      <c r="D17" s="14" t="s">
        <v>101</v>
      </c>
      <c r="E17" s="12">
        <f>TRUNC(E11+E12+E13+E14+E16+E15, 0)</f>
        <v>0</v>
      </c>
      <c r="F17" s="13" t="s">
        <v>19</v>
      </c>
      <c r="G17" s="13" t="s">
        <v>19</v>
      </c>
    </row>
    <row r="18" spans="1:7" ht="21.95" customHeight="1">
      <c r="A18" s="11" t="s">
        <v>126</v>
      </c>
      <c r="B18" s="31" t="s">
        <v>127</v>
      </c>
      <c r="C18" s="31"/>
      <c r="D18" s="31"/>
      <c r="E18" s="12">
        <f>TRUNC(E7+E10+E17, 0)</f>
        <v>0</v>
      </c>
      <c r="F18" s="13" t="s">
        <v>19</v>
      </c>
      <c r="G18" s="13" t="s">
        <v>19</v>
      </c>
    </row>
    <row r="19" spans="1:7" ht="21.95" customHeight="1">
      <c r="A19" s="11" t="s">
        <v>128</v>
      </c>
      <c r="B19" s="31" t="s">
        <v>129</v>
      </c>
      <c r="C19" s="31"/>
      <c r="D19" s="31"/>
      <c r="E19" s="12">
        <f>TRUNC(E18*0.06, 0)</f>
        <v>0</v>
      </c>
      <c r="F19" s="13" t="s">
        <v>130</v>
      </c>
      <c r="G19" s="25" t="s">
        <v>204</v>
      </c>
    </row>
    <row r="20" spans="1:7" ht="21.95" customHeight="1">
      <c r="A20" s="11" t="s">
        <v>131</v>
      </c>
      <c r="B20" s="31" t="s">
        <v>132</v>
      </c>
      <c r="C20" s="31"/>
      <c r="D20" s="31"/>
      <c r="E20" s="12">
        <f>TRUNC((E10+E17+E19)*0.1051, 0)</f>
        <v>0</v>
      </c>
      <c r="F20" s="13" t="s">
        <v>133</v>
      </c>
      <c r="G20" s="25" t="s">
        <v>205</v>
      </c>
    </row>
    <row r="21" spans="1:7" ht="21.95" customHeight="1">
      <c r="A21" s="11" t="s">
        <v>134</v>
      </c>
      <c r="B21" s="31" t="s">
        <v>135</v>
      </c>
      <c r="C21" s="31"/>
      <c r="D21" s="31"/>
      <c r="E21" s="12">
        <f>TRUNC(공종별집계표!T15, 0)</f>
        <v>0</v>
      </c>
      <c r="F21" s="13" t="s">
        <v>19</v>
      </c>
      <c r="G21" s="13" t="s">
        <v>19</v>
      </c>
    </row>
    <row r="22" spans="1:7" ht="21.95" customHeight="1">
      <c r="A22" s="11" t="s">
        <v>136</v>
      </c>
      <c r="B22" s="31" t="s">
        <v>137</v>
      </c>
      <c r="C22" s="31"/>
      <c r="D22" s="31"/>
      <c r="E22" s="12">
        <f>TRUNC(E18+E19+E20+E21, 0)</f>
        <v>0</v>
      </c>
      <c r="F22" s="13" t="s">
        <v>19</v>
      </c>
      <c r="G22" s="13" t="s">
        <v>19</v>
      </c>
    </row>
    <row r="23" spans="1:7" ht="21.95" customHeight="1">
      <c r="A23" s="11" t="s">
        <v>138</v>
      </c>
      <c r="B23" s="31" t="s">
        <v>139</v>
      </c>
      <c r="C23" s="31"/>
      <c r="D23" s="31"/>
      <c r="E23" s="12">
        <f>TRUNC(E22*0.1, 0)</f>
        <v>0</v>
      </c>
      <c r="F23" s="13" t="s">
        <v>140</v>
      </c>
      <c r="G23" s="13" t="s">
        <v>19</v>
      </c>
    </row>
    <row r="24" spans="1:7" ht="21.95" customHeight="1">
      <c r="A24" s="11" t="s">
        <v>141</v>
      </c>
      <c r="B24" s="31" t="s">
        <v>142</v>
      </c>
      <c r="C24" s="31"/>
      <c r="D24" s="31"/>
      <c r="E24" s="12">
        <f>TRUNC(E22+E23, 0)</f>
        <v>0</v>
      </c>
      <c r="F24" s="13" t="s">
        <v>19</v>
      </c>
      <c r="G24" s="13" t="s">
        <v>19</v>
      </c>
    </row>
    <row r="25" spans="1:7" ht="21.95" customHeight="1">
      <c r="A25" s="11" t="s">
        <v>143</v>
      </c>
      <c r="B25" s="31" t="s">
        <v>144</v>
      </c>
      <c r="C25" s="31"/>
      <c r="D25" s="31"/>
      <c r="E25" s="12">
        <f>ROUNDDOWN(TRUNC(E24, 0),-3)</f>
        <v>0</v>
      </c>
      <c r="F25" s="13" t="s">
        <v>19</v>
      </c>
      <c r="G25" s="25" t="s">
        <v>206</v>
      </c>
    </row>
  </sheetData>
  <mergeCells count="16">
    <mergeCell ref="B24:D24"/>
    <mergeCell ref="B25:D25"/>
    <mergeCell ref="B18:D18"/>
    <mergeCell ref="B19:D19"/>
    <mergeCell ref="B20:D20"/>
    <mergeCell ref="B21:D21"/>
    <mergeCell ref="B22:D22"/>
    <mergeCell ref="B23:D23"/>
    <mergeCell ref="B1:G1"/>
    <mergeCell ref="B2:E2"/>
    <mergeCell ref="F2:G2"/>
    <mergeCell ref="B3:D3"/>
    <mergeCell ref="B4:B17"/>
    <mergeCell ref="C4:C7"/>
    <mergeCell ref="C8:C10"/>
    <mergeCell ref="C11:C17"/>
  </mergeCells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6"/>
  <sheetViews>
    <sheetView view="pageBreakPreview" zoomScale="70" zoomScaleNormal="70" zoomScaleSheetLayoutView="70" workbookViewId="0">
      <selection activeCell="K18" sqref="K18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20" ht="30" customHeight="1">
      <c r="A2" s="33" t="str">
        <f>원가계산서!B2</f>
        <v>공사명 : 서울마포우체국 임시청사 조성공사(건축)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20" ht="30" customHeight="1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/>
      <c r="G3" s="34" t="s">
        <v>8</v>
      </c>
      <c r="H3" s="34"/>
      <c r="I3" s="34" t="s">
        <v>9</v>
      </c>
      <c r="J3" s="34"/>
      <c r="K3" s="34" t="s">
        <v>10</v>
      </c>
      <c r="L3" s="34"/>
      <c r="M3" s="34" t="s">
        <v>11</v>
      </c>
      <c r="N3" s="36" t="s">
        <v>12</v>
      </c>
      <c r="O3" s="36" t="s">
        <v>13</v>
      </c>
      <c r="P3" s="36" t="s">
        <v>14</v>
      </c>
      <c r="Q3" s="36" t="s">
        <v>15</v>
      </c>
      <c r="R3" s="36" t="s">
        <v>16</v>
      </c>
      <c r="S3" s="36" t="s">
        <v>17</v>
      </c>
      <c r="T3" s="36" t="s">
        <v>18</v>
      </c>
    </row>
    <row r="4" spans="1:20" ht="30" customHeight="1">
      <c r="A4" s="35"/>
      <c r="B4" s="35"/>
      <c r="C4" s="35"/>
      <c r="D4" s="35"/>
      <c r="E4" s="6" t="s">
        <v>6</v>
      </c>
      <c r="F4" s="6" t="s">
        <v>7</v>
      </c>
      <c r="G4" s="6" t="s">
        <v>6</v>
      </c>
      <c r="H4" s="6" t="s">
        <v>7</v>
      </c>
      <c r="I4" s="6" t="s">
        <v>6</v>
      </c>
      <c r="J4" s="6" t="s">
        <v>7</v>
      </c>
      <c r="K4" s="6" t="s">
        <v>6</v>
      </c>
      <c r="L4" s="6" t="s">
        <v>7</v>
      </c>
      <c r="M4" s="35"/>
      <c r="N4" s="36"/>
      <c r="O4" s="36"/>
      <c r="P4" s="36"/>
      <c r="Q4" s="36"/>
      <c r="R4" s="36"/>
      <c r="S4" s="36"/>
      <c r="T4" s="36"/>
    </row>
    <row r="5" spans="1:20" ht="30" customHeight="1">
      <c r="A5" s="7" t="s">
        <v>172</v>
      </c>
      <c r="B5" s="7" t="s">
        <v>19</v>
      </c>
      <c r="C5" s="7" t="s">
        <v>19</v>
      </c>
      <c r="D5" s="8">
        <v>1</v>
      </c>
      <c r="E5" s="9">
        <f>F6</f>
        <v>0</v>
      </c>
      <c r="F5" s="9">
        <f t="shared" ref="F5:F7" si="0">E5*D5</f>
        <v>0</v>
      </c>
      <c r="G5" s="9">
        <f>H6</f>
        <v>0</v>
      </c>
      <c r="H5" s="9">
        <f t="shared" ref="H5:H7" si="1">G5*D5</f>
        <v>0</v>
      </c>
      <c r="I5" s="9">
        <f>J6</f>
        <v>0</v>
      </c>
      <c r="J5" s="9">
        <f t="shared" ref="J5:J7" si="2">I5*D5</f>
        <v>0</v>
      </c>
      <c r="K5" s="9">
        <f t="shared" ref="K5:K7" si="3">E5+G5+I5</f>
        <v>0</v>
      </c>
      <c r="L5" s="9">
        <f t="shared" ref="L5:L7" si="4">F5+H5+J5</f>
        <v>0</v>
      </c>
      <c r="M5" s="7" t="s">
        <v>19</v>
      </c>
      <c r="N5" s="4" t="s">
        <v>20</v>
      </c>
      <c r="O5" s="4" t="s">
        <v>19</v>
      </c>
      <c r="P5" s="4" t="s">
        <v>19</v>
      </c>
      <c r="Q5" s="4" t="s">
        <v>19</v>
      </c>
      <c r="R5" s="1">
        <v>1</v>
      </c>
      <c r="S5" s="4" t="s">
        <v>19</v>
      </c>
      <c r="T5" s="5"/>
    </row>
    <row r="6" spans="1:20" ht="30" customHeight="1">
      <c r="A6" s="7" t="s">
        <v>21</v>
      </c>
      <c r="B6" s="7" t="s">
        <v>19</v>
      </c>
      <c r="C6" s="7" t="s">
        <v>19</v>
      </c>
      <c r="D6" s="8">
        <v>1</v>
      </c>
      <c r="E6" s="9">
        <f>F7+F8+F9+F10+F11++F12+F13+F14</f>
        <v>0</v>
      </c>
      <c r="F6" s="9">
        <f t="shared" si="0"/>
        <v>0</v>
      </c>
      <c r="G6" s="9">
        <f>H7+H8+H9+H10+H11++H12+H13+H14</f>
        <v>0</v>
      </c>
      <c r="H6" s="9">
        <f t="shared" si="1"/>
        <v>0</v>
      </c>
      <c r="I6" s="9">
        <f>J7+J8+J9+J10+J11++J12+J13+J14</f>
        <v>0</v>
      </c>
      <c r="J6" s="9">
        <f t="shared" si="2"/>
        <v>0</v>
      </c>
      <c r="K6" s="9">
        <f t="shared" si="3"/>
        <v>0</v>
      </c>
      <c r="L6" s="9">
        <f t="shared" si="4"/>
        <v>0</v>
      </c>
      <c r="M6" s="7" t="s">
        <v>19</v>
      </c>
      <c r="N6" s="4" t="s">
        <v>22</v>
      </c>
      <c r="O6" s="4" t="s">
        <v>19</v>
      </c>
      <c r="P6" s="4" t="s">
        <v>20</v>
      </c>
      <c r="Q6" s="4" t="s">
        <v>19</v>
      </c>
      <c r="R6" s="1">
        <v>2</v>
      </c>
      <c r="S6" s="4" t="s">
        <v>19</v>
      </c>
      <c r="T6" s="5"/>
    </row>
    <row r="7" spans="1:20" ht="30" customHeight="1">
      <c r="A7" s="7" t="s">
        <v>23</v>
      </c>
      <c r="B7" s="7" t="s">
        <v>19</v>
      </c>
      <c r="C7" s="7" t="s">
        <v>19</v>
      </c>
      <c r="D7" s="8">
        <v>1</v>
      </c>
      <c r="E7" s="9">
        <f>공종별내역서!F7</f>
        <v>0</v>
      </c>
      <c r="F7" s="9">
        <f t="shared" si="0"/>
        <v>0</v>
      </c>
      <c r="G7" s="9">
        <f>공종별내역서!H7</f>
        <v>0</v>
      </c>
      <c r="H7" s="9">
        <f t="shared" si="1"/>
        <v>0</v>
      </c>
      <c r="I7" s="9">
        <f>공종별내역서!J7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19</v>
      </c>
      <c r="N7" s="4" t="s">
        <v>24</v>
      </c>
      <c r="O7" s="4" t="s">
        <v>19</v>
      </c>
      <c r="P7" s="4" t="s">
        <v>22</v>
      </c>
      <c r="Q7" s="4" t="s">
        <v>19</v>
      </c>
      <c r="R7" s="1">
        <v>3</v>
      </c>
      <c r="S7" s="4" t="s">
        <v>19</v>
      </c>
      <c r="T7" s="5"/>
    </row>
    <row r="8" spans="1:20" ht="30" customHeight="1">
      <c r="A8" s="7" t="s">
        <v>168</v>
      </c>
      <c r="B8" s="7" t="s">
        <v>19</v>
      </c>
      <c r="C8" s="7" t="s">
        <v>19</v>
      </c>
      <c r="D8" s="8">
        <v>1</v>
      </c>
      <c r="E8" s="9">
        <f>공종별내역서!F12</f>
        <v>0</v>
      </c>
      <c r="F8" s="9">
        <f t="shared" ref="F8:F15" si="5">E8*D8</f>
        <v>0</v>
      </c>
      <c r="G8" s="9">
        <f>공종별내역서!H12</f>
        <v>0</v>
      </c>
      <c r="H8" s="9">
        <f t="shared" ref="H8:H15" si="6">G8*D8</f>
        <v>0</v>
      </c>
      <c r="I8" s="9">
        <f>공종별내역서!J12</f>
        <v>0</v>
      </c>
      <c r="J8" s="9">
        <f t="shared" ref="J8:J15" si="7">I8*D8</f>
        <v>0</v>
      </c>
      <c r="K8" s="9">
        <f t="shared" ref="K8:K15" si="8">E8+G8+I8</f>
        <v>0</v>
      </c>
      <c r="L8" s="9">
        <f t="shared" ref="L8:L15" si="9">F8+H8+J8</f>
        <v>0</v>
      </c>
      <c r="M8" s="7" t="s">
        <v>19</v>
      </c>
      <c r="N8" s="4" t="s">
        <v>35</v>
      </c>
      <c r="O8" s="4" t="s">
        <v>19</v>
      </c>
      <c r="P8" s="4" t="s">
        <v>22</v>
      </c>
      <c r="Q8" s="4" t="s">
        <v>19</v>
      </c>
      <c r="R8" s="1">
        <v>3</v>
      </c>
      <c r="S8" s="4" t="s">
        <v>19</v>
      </c>
      <c r="T8" s="5"/>
    </row>
    <row r="9" spans="1:20" ht="30" customHeight="1">
      <c r="A9" s="7" t="s">
        <v>169</v>
      </c>
      <c r="B9" s="7" t="s">
        <v>19</v>
      </c>
      <c r="C9" s="7" t="s">
        <v>19</v>
      </c>
      <c r="D9" s="8">
        <v>1</v>
      </c>
      <c r="E9" s="9">
        <f>공종별내역서!F16</f>
        <v>0</v>
      </c>
      <c r="F9" s="9">
        <f t="shared" si="5"/>
        <v>0</v>
      </c>
      <c r="G9" s="9">
        <f>공종별내역서!H16</f>
        <v>0</v>
      </c>
      <c r="H9" s="9">
        <f t="shared" si="6"/>
        <v>0</v>
      </c>
      <c r="I9" s="9">
        <f>공종별내역서!J16</f>
        <v>0</v>
      </c>
      <c r="J9" s="9">
        <f t="shared" si="7"/>
        <v>0</v>
      </c>
      <c r="K9" s="9">
        <f t="shared" si="8"/>
        <v>0</v>
      </c>
      <c r="L9" s="9">
        <f t="shared" si="9"/>
        <v>0</v>
      </c>
      <c r="M9" s="7" t="s">
        <v>19</v>
      </c>
      <c r="N9" s="4" t="s">
        <v>39</v>
      </c>
      <c r="O9" s="4" t="s">
        <v>19</v>
      </c>
      <c r="P9" s="4" t="s">
        <v>22</v>
      </c>
      <c r="Q9" s="4" t="s">
        <v>19</v>
      </c>
      <c r="R9" s="1">
        <v>3</v>
      </c>
      <c r="S9" s="4" t="s">
        <v>19</v>
      </c>
      <c r="T9" s="5"/>
    </row>
    <row r="10" spans="1:20" ht="30" customHeight="1">
      <c r="A10" s="7" t="s">
        <v>170</v>
      </c>
      <c r="B10" s="7" t="s">
        <v>19</v>
      </c>
      <c r="C10" s="7" t="s">
        <v>19</v>
      </c>
      <c r="D10" s="8">
        <v>1</v>
      </c>
      <c r="E10" s="9">
        <f>공종별내역서!F20</f>
        <v>0</v>
      </c>
      <c r="F10" s="9">
        <f t="shared" si="5"/>
        <v>0</v>
      </c>
      <c r="G10" s="9">
        <f>공종별내역서!H20</f>
        <v>0</v>
      </c>
      <c r="H10" s="9">
        <f t="shared" si="6"/>
        <v>0</v>
      </c>
      <c r="I10" s="9">
        <f>공종별내역서!J20</f>
        <v>0</v>
      </c>
      <c r="J10" s="9">
        <f t="shared" si="7"/>
        <v>0</v>
      </c>
      <c r="K10" s="9">
        <f t="shared" si="8"/>
        <v>0</v>
      </c>
      <c r="L10" s="9">
        <f t="shared" si="9"/>
        <v>0</v>
      </c>
      <c r="M10" s="7" t="s">
        <v>19</v>
      </c>
      <c r="N10" s="4" t="s">
        <v>43</v>
      </c>
      <c r="O10" s="4" t="s">
        <v>19</v>
      </c>
      <c r="P10" s="4" t="s">
        <v>22</v>
      </c>
      <c r="Q10" s="4" t="s">
        <v>19</v>
      </c>
      <c r="R10" s="1">
        <v>3</v>
      </c>
      <c r="S10" s="4" t="s">
        <v>19</v>
      </c>
      <c r="T10" s="5"/>
    </row>
    <row r="11" spans="1:20" ht="30" customHeight="1">
      <c r="A11" s="7" t="s">
        <v>171</v>
      </c>
      <c r="B11" s="7" t="s">
        <v>19</v>
      </c>
      <c r="C11" s="7" t="s">
        <v>19</v>
      </c>
      <c r="D11" s="8">
        <v>1</v>
      </c>
      <c r="E11" s="9">
        <f>공종별내역서!F38</f>
        <v>0</v>
      </c>
      <c r="F11" s="9">
        <f t="shared" si="5"/>
        <v>0</v>
      </c>
      <c r="G11" s="9">
        <f>공종별내역서!H38</f>
        <v>0</v>
      </c>
      <c r="H11" s="9">
        <f t="shared" si="6"/>
        <v>0</v>
      </c>
      <c r="I11" s="9">
        <f>공종별내역서!J38</f>
        <v>0</v>
      </c>
      <c r="J11" s="9">
        <f t="shared" si="7"/>
        <v>0</v>
      </c>
      <c r="K11" s="9">
        <f t="shared" si="8"/>
        <v>0</v>
      </c>
      <c r="L11" s="9">
        <f t="shared" si="9"/>
        <v>0</v>
      </c>
      <c r="M11" s="7" t="s">
        <v>19</v>
      </c>
      <c r="N11" s="4" t="s">
        <v>44</v>
      </c>
      <c r="O11" s="4" t="s">
        <v>19</v>
      </c>
      <c r="P11" s="4" t="s">
        <v>22</v>
      </c>
      <c r="Q11" s="4" t="s">
        <v>19</v>
      </c>
      <c r="R11" s="1">
        <v>3</v>
      </c>
      <c r="S11" s="4" t="s">
        <v>19</v>
      </c>
      <c r="T11" s="5"/>
    </row>
    <row r="12" spans="1:20" ht="30" customHeight="1">
      <c r="A12" s="7" t="s">
        <v>196</v>
      </c>
      <c r="B12" s="7" t="s">
        <v>19</v>
      </c>
      <c r="C12" s="7" t="s">
        <v>19</v>
      </c>
      <c r="D12" s="8">
        <v>1</v>
      </c>
      <c r="E12" s="9">
        <f>공종별내역서!F47</f>
        <v>0</v>
      </c>
      <c r="F12" s="9">
        <f t="shared" si="5"/>
        <v>0</v>
      </c>
      <c r="G12" s="9">
        <f>공종별내역서!H47</f>
        <v>0</v>
      </c>
      <c r="H12" s="9">
        <f t="shared" si="6"/>
        <v>0</v>
      </c>
      <c r="I12" s="9">
        <f>공종별내역서!J47</f>
        <v>0</v>
      </c>
      <c r="J12" s="9">
        <f t="shared" si="7"/>
        <v>0</v>
      </c>
      <c r="K12" s="9">
        <f t="shared" si="8"/>
        <v>0</v>
      </c>
      <c r="L12" s="9">
        <f t="shared" si="9"/>
        <v>0</v>
      </c>
      <c r="M12" s="7" t="s">
        <v>19</v>
      </c>
      <c r="N12" s="4" t="s">
        <v>65</v>
      </c>
      <c r="O12" s="4" t="s">
        <v>19</v>
      </c>
      <c r="P12" s="4" t="s">
        <v>22</v>
      </c>
      <c r="Q12" s="4" t="s">
        <v>19</v>
      </c>
      <c r="R12" s="1">
        <v>3</v>
      </c>
      <c r="S12" s="4" t="s">
        <v>19</v>
      </c>
      <c r="T12" s="5"/>
    </row>
    <row r="13" spans="1:20" ht="30" customHeight="1">
      <c r="A13" s="7" t="s">
        <v>193</v>
      </c>
      <c r="B13" s="7" t="s">
        <v>19</v>
      </c>
      <c r="C13" s="7" t="s">
        <v>19</v>
      </c>
      <c r="D13" s="8">
        <v>1</v>
      </c>
      <c r="E13" s="9">
        <f>공종별내역서!F62</f>
        <v>0</v>
      </c>
      <c r="F13" s="9">
        <f t="shared" si="5"/>
        <v>0</v>
      </c>
      <c r="G13" s="9">
        <f>공종별내역서!H62</f>
        <v>0</v>
      </c>
      <c r="H13" s="9">
        <f t="shared" si="6"/>
        <v>0</v>
      </c>
      <c r="I13" s="9">
        <f>공종별내역서!J62</f>
        <v>0</v>
      </c>
      <c r="J13" s="9">
        <f t="shared" si="7"/>
        <v>0</v>
      </c>
      <c r="K13" s="9">
        <f t="shared" si="8"/>
        <v>0</v>
      </c>
      <c r="L13" s="9">
        <f t="shared" si="9"/>
        <v>0</v>
      </c>
      <c r="M13" s="7" t="s">
        <v>19</v>
      </c>
      <c r="N13" s="4" t="s">
        <v>72</v>
      </c>
      <c r="O13" s="4" t="s">
        <v>19</v>
      </c>
      <c r="P13" s="4" t="s">
        <v>22</v>
      </c>
      <c r="Q13" s="4" t="s">
        <v>19</v>
      </c>
      <c r="R13" s="1">
        <v>3</v>
      </c>
      <c r="S13" s="4" t="s">
        <v>19</v>
      </c>
      <c r="T13" s="5"/>
    </row>
    <row r="14" spans="1:20" ht="30" customHeight="1">
      <c r="A14" s="7" t="s">
        <v>194</v>
      </c>
      <c r="B14" s="7" t="s">
        <v>19</v>
      </c>
      <c r="C14" s="7" t="s">
        <v>19</v>
      </c>
      <c r="D14" s="8">
        <v>1</v>
      </c>
      <c r="E14" s="9">
        <f>공종별내역서!F68</f>
        <v>0</v>
      </c>
      <c r="F14" s="9">
        <f t="shared" si="5"/>
        <v>0</v>
      </c>
      <c r="G14" s="9">
        <f>공종별내역서!H68</f>
        <v>0</v>
      </c>
      <c r="H14" s="9">
        <f t="shared" si="6"/>
        <v>0</v>
      </c>
      <c r="I14" s="9">
        <f>공종별내역서!J68</f>
        <v>0</v>
      </c>
      <c r="J14" s="9">
        <f t="shared" si="7"/>
        <v>0</v>
      </c>
      <c r="K14" s="9">
        <f t="shared" si="8"/>
        <v>0</v>
      </c>
      <c r="L14" s="9">
        <f t="shared" si="9"/>
        <v>0</v>
      </c>
      <c r="M14" s="7" t="s">
        <v>19</v>
      </c>
      <c r="N14" s="4" t="s">
        <v>76</v>
      </c>
      <c r="O14" s="4" t="s">
        <v>19</v>
      </c>
      <c r="P14" s="4" t="s">
        <v>22</v>
      </c>
      <c r="Q14" s="4" t="s">
        <v>19</v>
      </c>
      <c r="R14" s="1">
        <v>3</v>
      </c>
      <c r="S14" s="4" t="s">
        <v>19</v>
      </c>
      <c r="T14" s="5"/>
    </row>
    <row r="15" spans="1:20" ht="30" customHeight="1">
      <c r="A15" s="7" t="s">
        <v>195</v>
      </c>
      <c r="B15" s="7" t="s">
        <v>19</v>
      </c>
      <c r="C15" s="7" t="s">
        <v>19</v>
      </c>
      <c r="D15" s="8">
        <v>1</v>
      </c>
      <c r="E15" s="9">
        <f>공종별내역서!F73</f>
        <v>0</v>
      </c>
      <c r="F15" s="9">
        <f t="shared" si="5"/>
        <v>0</v>
      </c>
      <c r="G15" s="9">
        <f>공종별내역서!H73</f>
        <v>0</v>
      </c>
      <c r="H15" s="9">
        <f t="shared" si="6"/>
        <v>0</v>
      </c>
      <c r="I15" s="9">
        <f>공종별내역서!J73</f>
        <v>0</v>
      </c>
      <c r="J15" s="9">
        <f t="shared" si="7"/>
        <v>0</v>
      </c>
      <c r="K15" s="9">
        <f t="shared" si="8"/>
        <v>0</v>
      </c>
      <c r="L15" s="9">
        <f t="shared" si="9"/>
        <v>0</v>
      </c>
      <c r="M15" s="7" t="s">
        <v>19</v>
      </c>
      <c r="N15" s="4" t="s">
        <v>79</v>
      </c>
      <c r="O15" s="4" t="s">
        <v>19</v>
      </c>
      <c r="P15" s="4" t="s">
        <v>19</v>
      </c>
      <c r="Q15" s="4" t="s">
        <v>80</v>
      </c>
      <c r="R15" s="1">
        <v>3</v>
      </c>
      <c r="S15" s="4" t="s">
        <v>19</v>
      </c>
      <c r="T15" s="5">
        <f>L15*1</f>
        <v>0</v>
      </c>
    </row>
    <row r="16" spans="1:20" ht="30" customHeight="1">
      <c r="A16" s="7"/>
      <c r="B16" s="7"/>
      <c r="C16" s="7"/>
      <c r="D16" s="8"/>
      <c r="E16" s="9"/>
      <c r="F16" s="9"/>
      <c r="G16" s="9"/>
      <c r="H16" s="9"/>
      <c r="I16" s="9"/>
      <c r="J16" s="9"/>
      <c r="K16" s="9"/>
      <c r="L16" s="9"/>
      <c r="M16" s="7"/>
      <c r="N16" s="4"/>
      <c r="O16" s="4"/>
      <c r="P16" s="4"/>
      <c r="Q16" s="4"/>
      <c r="R16" s="1"/>
      <c r="S16" s="4"/>
      <c r="T16" s="5"/>
    </row>
    <row r="17" spans="1:20" ht="30" customHeight="1">
      <c r="A17" s="7"/>
      <c r="B17" s="7"/>
      <c r="C17" s="7"/>
      <c r="D17" s="8"/>
      <c r="E17" s="9"/>
      <c r="F17" s="9"/>
      <c r="G17" s="9"/>
      <c r="H17" s="9"/>
      <c r="I17" s="9"/>
      <c r="J17" s="9"/>
      <c r="K17" s="9"/>
      <c r="L17" s="9"/>
      <c r="M17" s="7"/>
      <c r="N17" s="4"/>
      <c r="O17" s="4"/>
      <c r="P17" s="4"/>
      <c r="Q17" s="4"/>
      <c r="R17" s="1"/>
      <c r="S17" s="4"/>
      <c r="T17" s="5"/>
    </row>
    <row r="18" spans="1:20" ht="30" customHeight="1">
      <c r="A18" s="7"/>
      <c r="B18" s="7"/>
      <c r="C18" s="7"/>
      <c r="D18" s="8"/>
      <c r="E18" s="9"/>
      <c r="F18" s="9"/>
      <c r="G18" s="9"/>
      <c r="H18" s="9"/>
      <c r="I18" s="9"/>
      <c r="J18" s="9"/>
      <c r="K18" s="9"/>
      <c r="L18" s="9"/>
      <c r="M18" s="7"/>
      <c r="N18" s="4"/>
      <c r="O18" s="4"/>
      <c r="P18" s="4"/>
      <c r="Q18" s="4"/>
      <c r="R18" s="1"/>
      <c r="S18" s="4"/>
      <c r="T18" s="5"/>
    </row>
    <row r="19" spans="1:20" ht="30" customHeight="1">
      <c r="A19" s="7"/>
      <c r="B19" s="7"/>
      <c r="C19" s="7"/>
      <c r="D19" s="8"/>
      <c r="E19" s="9"/>
      <c r="F19" s="9"/>
      <c r="G19" s="9"/>
      <c r="H19" s="9"/>
      <c r="I19" s="9"/>
      <c r="J19" s="9"/>
      <c r="K19" s="9"/>
      <c r="L19" s="9"/>
      <c r="M19" s="7"/>
      <c r="N19" s="4"/>
      <c r="O19" s="4"/>
      <c r="P19" s="4"/>
      <c r="Q19" s="4"/>
      <c r="R19" s="1"/>
      <c r="S19" s="4"/>
      <c r="T19" s="5"/>
    </row>
    <row r="20" spans="1:20" ht="30" customHeight="1">
      <c r="A20" s="7"/>
      <c r="B20" s="7"/>
      <c r="C20" s="7"/>
      <c r="D20" s="8"/>
      <c r="E20" s="9"/>
      <c r="F20" s="9"/>
      <c r="G20" s="9"/>
      <c r="H20" s="9"/>
      <c r="I20" s="9"/>
      <c r="J20" s="9"/>
      <c r="K20" s="9"/>
      <c r="L20" s="9"/>
      <c r="M20" s="7"/>
      <c r="N20" s="4"/>
      <c r="O20" s="4"/>
      <c r="P20" s="4"/>
      <c r="Q20" s="4"/>
      <c r="R20" s="1"/>
      <c r="S20" s="4"/>
      <c r="T20" s="5"/>
    </row>
    <row r="21" spans="1:20" ht="30" customHeight="1">
      <c r="A21" s="7"/>
      <c r="B21" s="7"/>
      <c r="C21" s="7"/>
      <c r="D21" s="8"/>
      <c r="E21" s="9"/>
      <c r="F21" s="9"/>
      <c r="G21" s="9"/>
      <c r="H21" s="9"/>
      <c r="I21" s="9"/>
      <c r="J21" s="9"/>
      <c r="K21" s="9"/>
      <c r="L21" s="9"/>
      <c r="M21" s="7"/>
      <c r="N21" s="4"/>
      <c r="O21" s="4"/>
      <c r="P21" s="4"/>
      <c r="Q21" s="4"/>
      <c r="R21" s="1"/>
      <c r="S21" s="4"/>
      <c r="T21" s="5"/>
    </row>
    <row r="22" spans="1:20" ht="30" customHeight="1">
      <c r="A22" s="7"/>
      <c r="B22" s="7"/>
      <c r="C22" s="7"/>
      <c r="D22" s="8"/>
      <c r="E22" s="9"/>
      <c r="F22" s="9"/>
      <c r="G22" s="9"/>
      <c r="H22" s="9"/>
      <c r="I22" s="9"/>
      <c r="J22" s="9"/>
      <c r="K22" s="9"/>
      <c r="L22" s="9"/>
      <c r="M22" s="7"/>
      <c r="N22" s="4"/>
      <c r="O22" s="4"/>
      <c r="P22" s="4"/>
      <c r="Q22" s="4"/>
      <c r="R22" s="1"/>
      <c r="S22" s="4"/>
      <c r="T22" s="5"/>
    </row>
    <row r="23" spans="1:20" ht="30" customHeight="1">
      <c r="A23" s="7"/>
      <c r="B23" s="7"/>
      <c r="C23" s="7"/>
      <c r="D23" s="8"/>
      <c r="E23" s="9"/>
      <c r="F23" s="9"/>
      <c r="G23" s="9"/>
      <c r="H23" s="9"/>
      <c r="I23" s="9"/>
      <c r="J23" s="9"/>
      <c r="K23" s="9"/>
      <c r="L23" s="9"/>
      <c r="M23" s="7"/>
      <c r="N23" s="4"/>
      <c r="O23" s="4"/>
      <c r="P23" s="4"/>
      <c r="Q23" s="4"/>
      <c r="R23" s="1"/>
      <c r="S23" s="4"/>
      <c r="T23" s="5"/>
    </row>
    <row r="24" spans="1:20" ht="30" customHeight="1">
      <c r="A24" s="7"/>
      <c r="B24" s="7"/>
      <c r="C24" s="7"/>
      <c r="D24" s="8"/>
      <c r="E24" s="9"/>
      <c r="F24" s="9"/>
      <c r="G24" s="9"/>
      <c r="H24" s="9"/>
      <c r="I24" s="9"/>
      <c r="J24" s="9"/>
      <c r="K24" s="9"/>
      <c r="L24" s="9"/>
      <c r="M24" s="7"/>
      <c r="N24" s="4"/>
      <c r="O24" s="4"/>
      <c r="P24" s="4"/>
      <c r="Q24" s="4"/>
      <c r="R24" s="1"/>
      <c r="S24" s="4"/>
      <c r="T24" s="5"/>
    </row>
    <row r="25" spans="1:20" ht="30" customHeight="1">
      <c r="A25" s="7"/>
      <c r="B25" s="7"/>
      <c r="C25" s="7"/>
      <c r="D25" s="8"/>
      <c r="E25" s="9"/>
      <c r="F25" s="9"/>
      <c r="G25" s="9"/>
      <c r="H25" s="9"/>
      <c r="I25" s="9"/>
      <c r="J25" s="9"/>
      <c r="K25" s="9"/>
      <c r="L25" s="9"/>
      <c r="M25" s="7"/>
      <c r="N25" s="4"/>
      <c r="O25" s="4"/>
      <c r="P25" s="4"/>
      <c r="Q25" s="4"/>
      <c r="R25" s="1"/>
      <c r="S25" s="4"/>
      <c r="T25" s="5"/>
    </row>
    <row r="26" spans="1:20" ht="30" customHeight="1">
      <c r="A26" s="8" t="s">
        <v>29</v>
      </c>
      <c r="B26" s="8"/>
      <c r="C26" s="8"/>
      <c r="D26" s="8"/>
      <c r="E26" s="8"/>
      <c r="F26" s="9">
        <f>F5</f>
        <v>0</v>
      </c>
      <c r="G26" s="8"/>
      <c r="H26" s="9">
        <f>H5</f>
        <v>0</v>
      </c>
      <c r="I26" s="8"/>
      <c r="J26" s="9">
        <f>J5</f>
        <v>0</v>
      </c>
      <c r="K26" s="8"/>
      <c r="L26" s="9">
        <f>L5</f>
        <v>0</v>
      </c>
      <c r="M26" s="8"/>
      <c r="T26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3"/>
  <sheetViews>
    <sheetView view="pageBreakPreview" zoomScale="80" zoomScaleNormal="70" zoomScaleSheetLayoutView="8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defaultRowHeight="16.5"/>
  <cols>
    <col min="1" max="2" width="30.625" customWidth="1"/>
    <col min="3" max="3" width="4.625" customWidth="1"/>
    <col min="4" max="4" width="8.625" style="19" customWidth="1"/>
    <col min="5" max="12" width="13.625" customWidth="1"/>
    <col min="13" max="13" width="12.625" customWidth="1"/>
    <col min="14" max="14" width="7.25" customWidth="1"/>
  </cols>
  <sheetData>
    <row r="1" spans="1:14" ht="30" customHeight="1">
      <c r="A1" s="33" t="str">
        <f>공종별집계표!A2</f>
        <v>공사명 : 서울마포우체국 임시청사 조성공사(건축)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20"/>
    </row>
    <row r="2" spans="1:14" ht="30" customHeight="1">
      <c r="A2" s="34" t="s">
        <v>1</v>
      </c>
      <c r="B2" s="34" t="s">
        <v>2</v>
      </c>
      <c r="C2" s="34" t="s">
        <v>3</v>
      </c>
      <c r="D2" s="37" t="s">
        <v>4</v>
      </c>
      <c r="E2" s="34" t="s">
        <v>5</v>
      </c>
      <c r="F2" s="34"/>
      <c r="G2" s="34" t="s">
        <v>8</v>
      </c>
      <c r="H2" s="34"/>
      <c r="I2" s="34" t="s">
        <v>9</v>
      </c>
      <c r="J2" s="34"/>
      <c r="K2" s="34" t="s">
        <v>10</v>
      </c>
      <c r="L2" s="34"/>
      <c r="M2" s="34" t="s">
        <v>11</v>
      </c>
      <c r="N2" s="22"/>
    </row>
    <row r="3" spans="1:14" ht="30" customHeight="1">
      <c r="A3" s="34"/>
      <c r="B3" s="34"/>
      <c r="C3" s="34"/>
      <c r="D3" s="37"/>
      <c r="E3" s="2" t="s">
        <v>6</v>
      </c>
      <c r="F3" s="2" t="s">
        <v>7</v>
      </c>
      <c r="G3" s="2" t="s">
        <v>6</v>
      </c>
      <c r="H3" s="2" t="s">
        <v>7</v>
      </c>
      <c r="I3" s="2" t="s">
        <v>6</v>
      </c>
      <c r="J3" s="2" t="s">
        <v>7</v>
      </c>
      <c r="K3" s="2" t="s">
        <v>6</v>
      </c>
      <c r="L3" s="2" t="s">
        <v>7</v>
      </c>
      <c r="M3" s="34"/>
      <c r="N3" s="22"/>
    </row>
    <row r="4" spans="1:14" ht="30" customHeight="1">
      <c r="A4" s="7" t="s">
        <v>23</v>
      </c>
      <c r="B4" s="8"/>
      <c r="C4" s="8"/>
      <c r="D4" s="18"/>
      <c r="E4" s="8"/>
      <c r="F4" s="8"/>
      <c r="G4" s="8"/>
      <c r="H4" s="8"/>
      <c r="I4" s="8"/>
      <c r="J4" s="8"/>
      <c r="K4" s="8"/>
      <c r="L4" s="8"/>
      <c r="M4" s="8"/>
      <c r="N4" s="23"/>
    </row>
    <row r="5" spans="1:14" ht="30" customHeight="1">
      <c r="A5" s="7" t="s">
        <v>25</v>
      </c>
      <c r="B5" s="7" t="s">
        <v>26</v>
      </c>
      <c r="C5" s="7" t="s">
        <v>27</v>
      </c>
      <c r="D5" s="18">
        <f>860/3</f>
        <v>286.66666666666669</v>
      </c>
      <c r="E5" s="9"/>
      <c r="F5" s="9">
        <f>TRUNC(E5*D5, 0)</f>
        <v>0</v>
      </c>
      <c r="G5" s="9"/>
      <c r="H5" s="9">
        <f>TRUNC(G5*D5, 0)</f>
        <v>0</v>
      </c>
      <c r="I5" s="9"/>
      <c r="J5" s="9">
        <f>TRUNC(I5*D5, 0)</f>
        <v>0</v>
      </c>
      <c r="K5" s="9">
        <f t="shared" ref="K5:L6" si="0">TRUNC(E5+G5+I5, 0)</f>
        <v>0</v>
      </c>
      <c r="L5" s="9">
        <f t="shared" si="0"/>
        <v>0</v>
      </c>
      <c r="M5" s="7" t="s">
        <v>19</v>
      </c>
      <c r="N5" s="24"/>
    </row>
    <row r="6" spans="1:14" ht="30" customHeight="1">
      <c r="A6" s="7" t="s">
        <v>28</v>
      </c>
      <c r="B6" s="7" t="s">
        <v>179</v>
      </c>
      <c r="C6" s="7" t="s">
        <v>27</v>
      </c>
      <c r="D6" s="18">
        <f>D5</f>
        <v>286.66666666666669</v>
      </c>
      <c r="E6" s="9"/>
      <c r="F6" s="9">
        <f>TRUNC(E6*D6, 0)</f>
        <v>0</v>
      </c>
      <c r="G6" s="9"/>
      <c r="H6" s="9">
        <f>TRUNC(G6*D6, 0)</f>
        <v>0</v>
      </c>
      <c r="I6" s="9"/>
      <c r="J6" s="9">
        <f>TRUNC(I6*D6, 0)</f>
        <v>0</v>
      </c>
      <c r="K6" s="9">
        <f t="shared" si="0"/>
        <v>0</v>
      </c>
      <c r="L6" s="9">
        <f t="shared" si="0"/>
        <v>0</v>
      </c>
      <c r="M6" s="7" t="s">
        <v>19</v>
      </c>
      <c r="N6" s="24"/>
    </row>
    <row r="7" spans="1:14" ht="30" customHeight="1">
      <c r="A7" s="8" t="s">
        <v>29</v>
      </c>
      <c r="B7" s="8"/>
      <c r="C7" s="8"/>
      <c r="D7" s="18"/>
      <c r="E7" s="8"/>
      <c r="F7" s="9">
        <f>SUM(F5:F6)</f>
        <v>0</v>
      </c>
      <c r="G7" s="8"/>
      <c r="H7" s="9">
        <f>SUM(H5:H6)</f>
        <v>0</v>
      </c>
      <c r="I7" s="8"/>
      <c r="J7" s="9">
        <f>SUM(J5:J6)</f>
        <v>0</v>
      </c>
      <c r="K7" s="8"/>
      <c r="L7" s="9">
        <f>SUM(L5:L6)</f>
        <v>0</v>
      </c>
      <c r="M7" s="8"/>
      <c r="N7" s="23"/>
    </row>
    <row r="8" spans="1:14" ht="30" customHeight="1">
      <c r="A8" s="17"/>
      <c r="B8" s="17"/>
      <c r="C8" s="17"/>
      <c r="D8" s="18"/>
      <c r="E8" s="17"/>
      <c r="F8" s="9"/>
      <c r="G8" s="17"/>
      <c r="H8" s="9"/>
      <c r="I8" s="17"/>
      <c r="J8" s="9"/>
      <c r="K8" s="17"/>
      <c r="L8" s="9"/>
      <c r="M8" s="17"/>
      <c r="N8" s="23"/>
    </row>
    <row r="9" spans="1:14" ht="30" customHeight="1">
      <c r="A9" s="7" t="s">
        <v>168</v>
      </c>
      <c r="B9" s="8"/>
      <c r="C9" s="8"/>
      <c r="D9" s="18"/>
      <c r="E9" s="8"/>
      <c r="F9" s="8"/>
      <c r="G9" s="8"/>
      <c r="H9" s="8"/>
      <c r="I9" s="8"/>
      <c r="J9" s="8"/>
      <c r="K9" s="8"/>
      <c r="L9" s="8"/>
      <c r="M9" s="8"/>
      <c r="N9" s="23"/>
    </row>
    <row r="10" spans="1:14" ht="30" customHeight="1">
      <c r="A10" s="7" t="s">
        <v>36</v>
      </c>
      <c r="B10" s="7" t="s">
        <v>37</v>
      </c>
      <c r="C10" s="7" t="s">
        <v>27</v>
      </c>
      <c r="D10" s="18">
        <v>15</v>
      </c>
      <c r="E10" s="9"/>
      <c r="F10" s="9">
        <f>TRUNC(E10*D10, 0)</f>
        <v>0</v>
      </c>
      <c r="G10" s="9"/>
      <c r="H10" s="9">
        <f>TRUNC(G10*D10, 0)</f>
        <v>0</v>
      </c>
      <c r="I10" s="9"/>
      <c r="J10" s="9">
        <f>TRUNC(I10*D10, 0)</f>
        <v>0</v>
      </c>
      <c r="K10" s="9">
        <f>TRUNC(E10+G10+I10, 0)</f>
        <v>0</v>
      </c>
      <c r="L10" s="9">
        <f>TRUNC(F10+H10+J10, 0)</f>
        <v>0</v>
      </c>
      <c r="M10" s="7" t="s">
        <v>19</v>
      </c>
      <c r="N10" s="24"/>
    </row>
    <row r="11" spans="1:14" ht="30" customHeight="1">
      <c r="A11" s="7" t="s">
        <v>38</v>
      </c>
      <c r="B11" s="7" t="s">
        <v>185</v>
      </c>
      <c r="C11" s="7" t="s">
        <v>27</v>
      </c>
      <c r="D11" s="18">
        <v>15</v>
      </c>
      <c r="E11" s="9"/>
      <c r="F11" s="9">
        <f>TRUNC(E11*D11, 0)</f>
        <v>0</v>
      </c>
      <c r="G11" s="9"/>
      <c r="H11" s="9">
        <f>TRUNC(G11*D11, 0)</f>
        <v>0</v>
      </c>
      <c r="I11" s="9"/>
      <c r="J11" s="9">
        <f>TRUNC(I11*D11, 0)</f>
        <v>0</v>
      </c>
      <c r="K11" s="9">
        <f>TRUNC(E11+G11+I11, 0)</f>
        <v>0</v>
      </c>
      <c r="L11" s="9">
        <f>TRUNC(F11+H11+J11, 0)</f>
        <v>0</v>
      </c>
      <c r="M11" s="7" t="s">
        <v>19</v>
      </c>
      <c r="N11" s="24"/>
    </row>
    <row r="12" spans="1:14" ht="30" customHeight="1">
      <c r="A12" s="8" t="s">
        <v>29</v>
      </c>
      <c r="B12" s="8"/>
      <c r="C12" s="8"/>
      <c r="D12" s="18"/>
      <c r="E12" s="8"/>
      <c r="F12" s="9">
        <f>SUM(F10:F11)</f>
        <v>0</v>
      </c>
      <c r="G12" s="8"/>
      <c r="H12" s="9">
        <f>SUM(H10:H11)</f>
        <v>0</v>
      </c>
      <c r="I12" s="8"/>
      <c r="J12" s="9">
        <f>SUM(J10:J11)</f>
        <v>0</v>
      </c>
      <c r="K12" s="8"/>
      <c r="L12" s="9">
        <f>SUM(L10:L11)</f>
        <v>0</v>
      </c>
      <c r="M12" s="8"/>
      <c r="N12" s="23"/>
    </row>
    <row r="13" spans="1:14" ht="30" customHeight="1">
      <c r="A13" s="17"/>
      <c r="B13" s="17"/>
      <c r="C13" s="17"/>
      <c r="D13" s="18"/>
      <c r="E13" s="17"/>
      <c r="F13" s="9"/>
      <c r="G13" s="17"/>
      <c r="H13" s="9"/>
      <c r="I13" s="17"/>
      <c r="J13" s="9"/>
      <c r="K13" s="17"/>
      <c r="L13" s="9"/>
      <c r="M13" s="17"/>
      <c r="N13" s="23"/>
    </row>
    <row r="14" spans="1:14" ht="30" customHeight="1">
      <c r="A14" s="7" t="s">
        <v>169</v>
      </c>
      <c r="B14" s="8"/>
      <c r="C14" s="8"/>
      <c r="D14" s="18"/>
      <c r="E14" s="8"/>
      <c r="F14" s="8"/>
      <c r="G14" s="8"/>
      <c r="H14" s="8"/>
      <c r="I14" s="8"/>
      <c r="J14" s="8"/>
      <c r="K14" s="8"/>
      <c r="L14" s="8"/>
      <c r="M14" s="8"/>
      <c r="N14" s="23"/>
    </row>
    <row r="15" spans="1:14" ht="30" customHeight="1">
      <c r="A15" s="7" t="s">
        <v>40</v>
      </c>
      <c r="B15" s="7" t="s">
        <v>41</v>
      </c>
      <c r="C15" s="7" t="s">
        <v>33</v>
      </c>
      <c r="D15" s="18">
        <f>ROUNDUP((1.8*2+2.1*2)*2*2,0)</f>
        <v>32</v>
      </c>
      <c r="E15" s="9"/>
      <c r="F15" s="9">
        <f>TRUNC(E15*D15, 0)</f>
        <v>0</v>
      </c>
      <c r="G15" s="9"/>
      <c r="H15" s="9">
        <f>TRUNC(G15*D15, 0)</f>
        <v>0</v>
      </c>
      <c r="I15" s="9"/>
      <c r="J15" s="9">
        <f>TRUNC(I15*D15, 0)</f>
        <v>0</v>
      </c>
      <c r="K15" s="9">
        <f>TRUNC(E15+G15+I15, 0)</f>
        <v>0</v>
      </c>
      <c r="L15" s="9">
        <f>TRUNC(F15+H15+J15, 0)</f>
        <v>0</v>
      </c>
      <c r="M15" s="7" t="s">
        <v>19</v>
      </c>
      <c r="N15" s="24"/>
    </row>
    <row r="16" spans="1:14" ht="30" customHeight="1">
      <c r="A16" s="8" t="s">
        <v>29</v>
      </c>
      <c r="B16" s="8"/>
      <c r="C16" s="8"/>
      <c r="D16" s="18"/>
      <c r="E16" s="8"/>
      <c r="F16" s="9">
        <f>SUM(F15:F15)</f>
        <v>0</v>
      </c>
      <c r="G16" s="8"/>
      <c r="H16" s="9">
        <f>SUM(H15:H15)</f>
        <v>0</v>
      </c>
      <c r="I16" s="8"/>
      <c r="J16" s="9">
        <f>SUM(J15:J15)</f>
        <v>0</v>
      </c>
      <c r="K16" s="8"/>
      <c r="L16" s="9">
        <f>SUM(L15:L15)</f>
        <v>0</v>
      </c>
      <c r="M16" s="8"/>
      <c r="N16" s="23"/>
    </row>
    <row r="17" spans="1:14" ht="30" customHeight="1">
      <c r="A17" s="17"/>
      <c r="B17" s="17"/>
      <c r="C17" s="17"/>
      <c r="D17" s="18"/>
      <c r="E17" s="17"/>
      <c r="F17" s="9"/>
      <c r="G17" s="17"/>
      <c r="H17" s="9"/>
      <c r="I17" s="17"/>
      <c r="J17" s="9"/>
      <c r="K17" s="17"/>
      <c r="L17" s="9"/>
      <c r="M17" s="17"/>
      <c r="N17" s="23"/>
    </row>
    <row r="18" spans="1:14" ht="30" customHeight="1">
      <c r="A18" s="7" t="s">
        <v>170</v>
      </c>
      <c r="B18" s="8"/>
      <c r="C18" s="8"/>
      <c r="D18" s="18"/>
      <c r="E18" s="8"/>
      <c r="F18" s="8"/>
      <c r="G18" s="8"/>
      <c r="H18" s="8"/>
      <c r="I18" s="8"/>
      <c r="J18" s="8"/>
      <c r="K18" s="8"/>
      <c r="L18" s="8"/>
      <c r="M18" s="8"/>
      <c r="N18" s="23"/>
    </row>
    <row r="19" spans="1:14" ht="30" customHeight="1">
      <c r="A19" s="16" t="s">
        <v>145</v>
      </c>
      <c r="B19" s="17" t="s">
        <v>184</v>
      </c>
      <c r="C19" s="7" t="s">
        <v>146</v>
      </c>
      <c r="D19" s="18">
        <v>20</v>
      </c>
      <c r="E19" s="9"/>
      <c r="F19" s="9">
        <f t="shared" ref="F19" si="1">TRUNC(E19*D19, 0)</f>
        <v>0</v>
      </c>
      <c r="G19" s="9"/>
      <c r="H19" s="9">
        <f t="shared" ref="H19" si="2">TRUNC(G19*D19, 0)</f>
        <v>0</v>
      </c>
      <c r="I19" s="9"/>
      <c r="J19" s="9">
        <f t="shared" ref="J19" si="3">TRUNC(I19*D19, 0)</f>
        <v>0</v>
      </c>
      <c r="K19" s="9">
        <f t="shared" ref="K19" si="4">TRUNC(E19+G19+I19, 0)</f>
        <v>0</v>
      </c>
      <c r="L19" s="9">
        <f t="shared" ref="L19" si="5">TRUNC(F19+H19+J19, 0)</f>
        <v>0</v>
      </c>
      <c r="M19" s="7" t="s">
        <v>19</v>
      </c>
      <c r="N19" s="24"/>
    </row>
    <row r="20" spans="1:14" ht="30" customHeight="1">
      <c r="A20" s="8" t="s">
        <v>29</v>
      </c>
      <c r="B20" s="8"/>
      <c r="C20" s="8"/>
      <c r="D20" s="18"/>
      <c r="E20" s="8"/>
      <c r="F20" s="9">
        <f>SUM(F19:F19)</f>
        <v>0</v>
      </c>
      <c r="G20" s="8"/>
      <c r="H20" s="9">
        <f>SUM(H19:H19)</f>
        <v>0</v>
      </c>
      <c r="I20" s="8"/>
      <c r="J20" s="9">
        <f>SUM(J19:J19)</f>
        <v>0</v>
      </c>
      <c r="K20" s="8"/>
      <c r="L20" s="9">
        <f>SUM(L19:L19)</f>
        <v>0</v>
      </c>
      <c r="M20" s="8"/>
      <c r="N20" s="23"/>
    </row>
    <row r="21" spans="1:14" ht="30" customHeight="1">
      <c r="A21" s="17"/>
      <c r="B21" s="17"/>
      <c r="C21" s="17"/>
      <c r="D21" s="18"/>
      <c r="E21" s="17"/>
      <c r="F21" s="9"/>
      <c r="G21" s="17"/>
      <c r="H21" s="9"/>
      <c r="I21" s="17"/>
      <c r="J21" s="9"/>
      <c r="K21" s="17"/>
      <c r="L21" s="9"/>
      <c r="M21" s="17"/>
      <c r="N21" s="23"/>
    </row>
    <row r="22" spans="1:14" ht="30" customHeight="1">
      <c r="A22" s="7" t="s">
        <v>171</v>
      </c>
      <c r="B22" s="8"/>
      <c r="C22" s="8"/>
      <c r="D22" s="18"/>
      <c r="E22" s="8"/>
      <c r="F22" s="8"/>
      <c r="G22" s="8"/>
      <c r="H22" s="8"/>
      <c r="I22" s="8"/>
      <c r="J22" s="8"/>
      <c r="K22" s="8"/>
      <c r="L22" s="8"/>
      <c r="M22" s="8"/>
      <c r="N22" s="23"/>
    </row>
    <row r="23" spans="1:14" ht="30" customHeight="1">
      <c r="A23" s="7" t="s">
        <v>180</v>
      </c>
      <c r="B23" s="7" t="s">
        <v>181</v>
      </c>
      <c r="C23" s="7" t="s">
        <v>34</v>
      </c>
      <c r="D23" s="18">
        <v>2</v>
      </c>
      <c r="E23" s="9"/>
      <c r="F23" s="9">
        <f t="shared" ref="F23:F35" si="6">TRUNC(E23*D23, 0)</f>
        <v>0</v>
      </c>
      <c r="G23" s="9"/>
      <c r="H23" s="9">
        <f t="shared" ref="H23:H35" si="7">TRUNC(G23*D23, 0)</f>
        <v>0</v>
      </c>
      <c r="I23" s="9"/>
      <c r="J23" s="9">
        <f t="shared" ref="J23:J35" si="8">TRUNC(I23*D23, 0)</f>
        <v>0</v>
      </c>
      <c r="K23" s="9">
        <f t="shared" ref="K23:K35" si="9">TRUNC(E23+G23+I23, 0)</f>
        <v>0</v>
      </c>
      <c r="L23" s="9">
        <f t="shared" ref="L23:L35" si="10">TRUNC(F23+H23+J23, 0)</f>
        <v>0</v>
      </c>
      <c r="M23" s="7" t="s">
        <v>19</v>
      </c>
      <c r="N23" s="24"/>
    </row>
    <row r="24" spans="1:14" ht="30" customHeight="1">
      <c r="A24" s="7" t="s">
        <v>45</v>
      </c>
      <c r="B24" s="7" t="s">
        <v>46</v>
      </c>
      <c r="C24" s="7" t="s">
        <v>32</v>
      </c>
      <c r="D24" s="18">
        <v>9</v>
      </c>
      <c r="E24" s="9"/>
      <c r="F24" s="9">
        <f t="shared" si="6"/>
        <v>0</v>
      </c>
      <c r="G24" s="9"/>
      <c r="H24" s="9">
        <f t="shared" si="7"/>
        <v>0</v>
      </c>
      <c r="I24" s="9"/>
      <c r="J24" s="9">
        <f t="shared" si="8"/>
        <v>0</v>
      </c>
      <c r="K24" s="9">
        <f t="shared" si="9"/>
        <v>0</v>
      </c>
      <c r="L24" s="9">
        <f t="shared" si="10"/>
        <v>0</v>
      </c>
      <c r="M24" s="7" t="s">
        <v>19</v>
      </c>
      <c r="N24" s="24"/>
    </row>
    <row r="25" spans="1:14" ht="30" customHeight="1">
      <c r="A25" s="7" t="s">
        <v>47</v>
      </c>
      <c r="B25" s="7" t="s">
        <v>48</v>
      </c>
      <c r="C25" s="7" t="s">
        <v>42</v>
      </c>
      <c r="D25" s="18">
        <v>9</v>
      </c>
      <c r="E25" s="9"/>
      <c r="F25" s="9">
        <f t="shared" si="6"/>
        <v>0</v>
      </c>
      <c r="G25" s="9"/>
      <c r="H25" s="9">
        <f t="shared" si="7"/>
        <v>0</v>
      </c>
      <c r="I25" s="9"/>
      <c r="J25" s="9">
        <f t="shared" si="8"/>
        <v>0</v>
      </c>
      <c r="K25" s="9">
        <f t="shared" si="9"/>
        <v>0</v>
      </c>
      <c r="L25" s="9">
        <f t="shared" si="10"/>
        <v>0</v>
      </c>
      <c r="M25" s="7" t="s">
        <v>19</v>
      </c>
      <c r="N25" s="24"/>
    </row>
    <row r="26" spans="1:14" ht="30" customHeight="1">
      <c r="A26" s="7" t="s">
        <v>49</v>
      </c>
      <c r="B26" s="7" t="s">
        <v>50</v>
      </c>
      <c r="C26" s="7" t="s">
        <v>32</v>
      </c>
      <c r="D26" s="18">
        <v>5</v>
      </c>
      <c r="E26" s="9"/>
      <c r="F26" s="9">
        <f t="shared" si="6"/>
        <v>0</v>
      </c>
      <c r="G26" s="9"/>
      <c r="H26" s="9">
        <f t="shared" si="7"/>
        <v>0</v>
      </c>
      <c r="I26" s="9"/>
      <c r="J26" s="9">
        <f t="shared" si="8"/>
        <v>0</v>
      </c>
      <c r="K26" s="9">
        <f t="shared" si="9"/>
        <v>0</v>
      </c>
      <c r="L26" s="9">
        <f t="shared" si="10"/>
        <v>0</v>
      </c>
      <c r="M26" s="7" t="s">
        <v>19</v>
      </c>
      <c r="N26" s="24"/>
    </row>
    <row r="27" spans="1:14" ht="30" customHeight="1">
      <c r="A27" s="7" t="s">
        <v>49</v>
      </c>
      <c r="B27" s="7" t="s">
        <v>51</v>
      </c>
      <c r="C27" s="7" t="s">
        <v>32</v>
      </c>
      <c r="D27" s="18">
        <v>5</v>
      </c>
      <c r="E27" s="9"/>
      <c r="F27" s="9">
        <f t="shared" si="6"/>
        <v>0</v>
      </c>
      <c r="G27" s="9"/>
      <c r="H27" s="9">
        <f t="shared" si="7"/>
        <v>0</v>
      </c>
      <c r="I27" s="9"/>
      <c r="J27" s="9">
        <f t="shared" si="8"/>
        <v>0</v>
      </c>
      <c r="K27" s="9">
        <f t="shared" si="9"/>
        <v>0</v>
      </c>
      <c r="L27" s="9">
        <f t="shared" si="10"/>
        <v>0</v>
      </c>
      <c r="M27" s="7" t="s">
        <v>19</v>
      </c>
      <c r="N27" s="24"/>
    </row>
    <row r="28" spans="1:14" ht="30" customHeight="1">
      <c r="A28" s="7" t="s">
        <v>52</v>
      </c>
      <c r="B28" s="7" t="s">
        <v>53</v>
      </c>
      <c r="C28" s="7" t="s">
        <v>32</v>
      </c>
      <c r="D28" s="18">
        <v>4</v>
      </c>
      <c r="E28" s="9"/>
      <c r="F28" s="9">
        <f t="shared" si="6"/>
        <v>0</v>
      </c>
      <c r="G28" s="9"/>
      <c r="H28" s="9">
        <f t="shared" si="7"/>
        <v>0</v>
      </c>
      <c r="I28" s="9"/>
      <c r="J28" s="9">
        <f t="shared" si="8"/>
        <v>0</v>
      </c>
      <c r="K28" s="9">
        <f t="shared" si="9"/>
        <v>0</v>
      </c>
      <c r="L28" s="9">
        <f t="shared" si="10"/>
        <v>0</v>
      </c>
      <c r="M28" s="7" t="s">
        <v>19</v>
      </c>
      <c r="N28" s="24"/>
    </row>
    <row r="29" spans="1:14" ht="30" customHeight="1">
      <c r="A29" s="7" t="s">
        <v>54</v>
      </c>
      <c r="B29" s="7" t="s">
        <v>48</v>
      </c>
      <c r="C29" s="7" t="s">
        <v>42</v>
      </c>
      <c r="D29" s="18">
        <v>4</v>
      </c>
      <c r="E29" s="9"/>
      <c r="F29" s="9">
        <f t="shared" si="6"/>
        <v>0</v>
      </c>
      <c r="G29" s="9"/>
      <c r="H29" s="9">
        <f t="shared" si="7"/>
        <v>0</v>
      </c>
      <c r="I29" s="9"/>
      <c r="J29" s="9">
        <f t="shared" si="8"/>
        <v>0</v>
      </c>
      <c r="K29" s="9">
        <f t="shared" si="9"/>
        <v>0</v>
      </c>
      <c r="L29" s="9">
        <f t="shared" si="10"/>
        <v>0</v>
      </c>
      <c r="M29" s="7" t="s">
        <v>19</v>
      </c>
      <c r="N29" s="24"/>
    </row>
    <row r="30" spans="1:14" ht="30" customHeight="1">
      <c r="A30" s="7" t="s">
        <v>55</v>
      </c>
      <c r="B30" s="7" t="s">
        <v>56</v>
      </c>
      <c r="C30" s="7" t="s">
        <v>30</v>
      </c>
      <c r="D30" s="18">
        <v>4</v>
      </c>
      <c r="E30" s="9"/>
      <c r="F30" s="9">
        <f t="shared" si="6"/>
        <v>0</v>
      </c>
      <c r="G30" s="9"/>
      <c r="H30" s="9">
        <f t="shared" si="7"/>
        <v>0</v>
      </c>
      <c r="I30" s="9"/>
      <c r="J30" s="9">
        <f t="shared" si="8"/>
        <v>0</v>
      </c>
      <c r="K30" s="9">
        <f t="shared" si="9"/>
        <v>0</v>
      </c>
      <c r="L30" s="9">
        <f t="shared" si="10"/>
        <v>0</v>
      </c>
      <c r="M30" s="7" t="s">
        <v>19</v>
      </c>
      <c r="N30" s="24"/>
    </row>
    <row r="31" spans="1:14" ht="30" customHeight="1">
      <c r="A31" s="7" t="s">
        <v>57</v>
      </c>
      <c r="B31" s="7" t="s">
        <v>58</v>
      </c>
      <c r="C31" s="7" t="s">
        <v>27</v>
      </c>
      <c r="D31" s="18">
        <v>2</v>
      </c>
      <c r="E31" s="9"/>
      <c r="F31" s="9">
        <f t="shared" si="6"/>
        <v>0</v>
      </c>
      <c r="G31" s="9"/>
      <c r="H31" s="9">
        <f t="shared" si="7"/>
        <v>0</v>
      </c>
      <c r="I31" s="9"/>
      <c r="J31" s="9">
        <f t="shared" si="8"/>
        <v>0</v>
      </c>
      <c r="K31" s="9">
        <f t="shared" si="9"/>
        <v>0</v>
      </c>
      <c r="L31" s="9">
        <f t="shared" si="10"/>
        <v>0</v>
      </c>
      <c r="M31" s="7" t="s">
        <v>19</v>
      </c>
      <c r="N31" s="24"/>
    </row>
    <row r="32" spans="1:14" ht="30" customHeight="1">
      <c r="A32" s="7" t="s">
        <v>150</v>
      </c>
      <c r="B32" s="7" t="s">
        <v>151</v>
      </c>
      <c r="C32" s="7" t="s">
        <v>27</v>
      </c>
      <c r="D32" s="18">
        <v>21</v>
      </c>
      <c r="E32" s="9"/>
      <c r="F32" s="9">
        <f t="shared" si="6"/>
        <v>0</v>
      </c>
      <c r="G32" s="9"/>
      <c r="H32" s="9">
        <f t="shared" si="7"/>
        <v>0</v>
      </c>
      <c r="I32" s="9"/>
      <c r="J32" s="9">
        <f t="shared" si="8"/>
        <v>0</v>
      </c>
      <c r="K32" s="9">
        <f t="shared" si="9"/>
        <v>0</v>
      </c>
      <c r="L32" s="9">
        <f t="shared" si="10"/>
        <v>0</v>
      </c>
      <c r="M32" s="7" t="s">
        <v>19</v>
      </c>
      <c r="N32" s="24"/>
    </row>
    <row r="33" spans="1:14" ht="30" customHeight="1">
      <c r="A33" s="7" t="s">
        <v>59</v>
      </c>
      <c r="B33" s="7" t="s">
        <v>60</v>
      </c>
      <c r="C33" s="7" t="s">
        <v>27</v>
      </c>
      <c r="D33" s="18">
        <v>21</v>
      </c>
      <c r="E33" s="9"/>
      <c r="F33" s="9">
        <f t="shared" si="6"/>
        <v>0</v>
      </c>
      <c r="G33" s="9"/>
      <c r="H33" s="9">
        <f t="shared" si="7"/>
        <v>0</v>
      </c>
      <c r="I33" s="9"/>
      <c r="J33" s="9">
        <f t="shared" si="8"/>
        <v>0</v>
      </c>
      <c r="K33" s="9">
        <f t="shared" si="9"/>
        <v>0</v>
      </c>
      <c r="L33" s="9">
        <f t="shared" si="10"/>
        <v>0</v>
      </c>
      <c r="M33" s="7" t="s">
        <v>19</v>
      </c>
      <c r="N33" s="24"/>
    </row>
    <row r="34" spans="1:14" ht="30" customHeight="1">
      <c r="A34" s="7" t="s">
        <v>61</v>
      </c>
      <c r="B34" s="7" t="s">
        <v>62</v>
      </c>
      <c r="C34" s="7" t="s">
        <v>33</v>
      </c>
      <c r="D34" s="18">
        <v>515.20000000000005</v>
      </c>
      <c r="E34" s="9"/>
      <c r="F34" s="9">
        <f t="shared" si="6"/>
        <v>0</v>
      </c>
      <c r="G34" s="9"/>
      <c r="H34" s="9">
        <f t="shared" si="7"/>
        <v>0</v>
      </c>
      <c r="I34" s="9"/>
      <c r="J34" s="9">
        <f t="shared" si="8"/>
        <v>0</v>
      </c>
      <c r="K34" s="9">
        <f t="shared" si="9"/>
        <v>0</v>
      </c>
      <c r="L34" s="9">
        <f t="shared" si="10"/>
        <v>0</v>
      </c>
      <c r="M34" s="7" t="s">
        <v>19</v>
      </c>
      <c r="N34" s="24"/>
    </row>
    <row r="35" spans="1:14" ht="30" customHeight="1">
      <c r="A35" s="7" t="s">
        <v>63</v>
      </c>
      <c r="B35" s="7" t="s">
        <v>64</v>
      </c>
      <c r="C35" s="7" t="s">
        <v>27</v>
      </c>
      <c r="D35" s="18">
        <v>10</v>
      </c>
      <c r="E35" s="9"/>
      <c r="F35" s="9">
        <f t="shared" si="6"/>
        <v>0</v>
      </c>
      <c r="G35" s="9"/>
      <c r="H35" s="9">
        <f t="shared" si="7"/>
        <v>0</v>
      </c>
      <c r="I35" s="9"/>
      <c r="J35" s="9">
        <f t="shared" si="8"/>
        <v>0</v>
      </c>
      <c r="K35" s="9">
        <f t="shared" si="9"/>
        <v>0</v>
      </c>
      <c r="L35" s="9">
        <f t="shared" si="10"/>
        <v>0</v>
      </c>
      <c r="M35" s="7" t="s">
        <v>19</v>
      </c>
      <c r="N35" s="24"/>
    </row>
    <row r="36" spans="1:14" ht="30" customHeight="1">
      <c r="A36" s="17" t="s">
        <v>178</v>
      </c>
      <c r="B36" s="16" t="s">
        <v>149</v>
      </c>
      <c r="C36" s="16" t="s">
        <v>147</v>
      </c>
      <c r="D36" s="18">
        <v>5</v>
      </c>
      <c r="E36" s="9"/>
      <c r="F36" s="9">
        <f t="shared" ref="F36" si="11">TRUNC(E36*D36, 0)</f>
        <v>0</v>
      </c>
      <c r="G36" s="9"/>
      <c r="H36" s="9">
        <f t="shared" ref="H36" si="12">TRUNC(G36*D36, 0)</f>
        <v>0</v>
      </c>
      <c r="I36" s="9"/>
      <c r="J36" s="9">
        <f t="shared" ref="J36" si="13">TRUNC(I36*D36, 0)</f>
        <v>0</v>
      </c>
      <c r="K36" s="9">
        <f t="shared" ref="K36" si="14">TRUNC(E36+G36+I36, 0)</f>
        <v>0</v>
      </c>
      <c r="L36" s="9">
        <f t="shared" ref="L36" si="15">TRUNC(F36+H36+J36, 0)</f>
        <v>0</v>
      </c>
      <c r="M36" s="7" t="s">
        <v>19</v>
      </c>
      <c r="N36" s="24"/>
    </row>
    <row r="37" spans="1:14" ht="30" customHeight="1">
      <c r="A37" s="17" t="s">
        <v>178</v>
      </c>
      <c r="B37" s="16" t="s">
        <v>148</v>
      </c>
      <c r="C37" s="16" t="s">
        <v>147</v>
      </c>
      <c r="D37" s="18">
        <v>5</v>
      </c>
      <c r="E37" s="9"/>
      <c r="F37" s="9">
        <f t="shared" ref="F37" si="16">TRUNC(E37*D37, 0)</f>
        <v>0</v>
      </c>
      <c r="G37" s="9"/>
      <c r="H37" s="9">
        <f t="shared" ref="H37" si="17">TRUNC(G37*D37, 0)</f>
        <v>0</v>
      </c>
      <c r="I37" s="9"/>
      <c r="J37" s="9">
        <f t="shared" ref="J37" si="18">TRUNC(I37*D37, 0)</f>
        <v>0</v>
      </c>
      <c r="K37" s="9">
        <f t="shared" ref="K37" si="19">TRUNC(E37+G37+I37, 0)</f>
        <v>0</v>
      </c>
      <c r="L37" s="9">
        <f t="shared" ref="L37" si="20">TRUNC(F37+H37+J37, 0)</f>
        <v>0</v>
      </c>
      <c r="M37" s="7" t="s">
        <v>19</v>
      </c>
      <c r="N37" s="24"/>
    </row>
    <row r="38" spans="1:14" ht="30" customHeight="1">
      <c r="A38" s="8" t="s">
        <v>29</v>
      </c>
      <c r="B38" s="8"/>
      <c r="C38" s="8"/>
      <c r="D38" s="18"/>
      <c r="E38" s="8"/>
      <c r="F38" s="9">
        <f>SUM(F23:F37)</f>
        <v>0</v>
      </c>
      <c r="G38" s="8"/>
      <c r="H38" s="9">
        <f>SUM(H23:H37)</f>
        <v>0</v>
      </c>
      <c r="I38" s="8"/>
      <c r="J38" s="9">
        <f>SUM(J23:J37)</f>
        <v>0</v>
      </c>
      <c r="K38" s="8"/>
      <c r="L38" s="9">
        <f>SUM(L23:L37)</f>
        <v>0</v>
      </c>
      <c r="M38" s="8"/>
      <c r="N38" s="23"/>
    </row>
    <row r="39" spans="1:14" ht="30" customHeight="1">
      <c r="A39" s="17"/>
      <c r="B39" s="17"/>
      <c r="C39" s="17"/>
      <c r="D39" s="18"/>
      <c r="E39" s="17"/>
      <c r="F39" s="9"/>
      <c r="G39" s="17"/>
      <c r="H39" s="9"/>
      <c r="I39" s="17"/>
      <c r="J39" s="9"/>
      <c r="K39" s="17"/>
      <c r="L39" s="9"/>
      <c r="M39" s="17"/>
      <c r="N39" s="23"/>
    </row>
    <row r="40" spans="1:14" ht="30" customHeight="1">
      <c r="A40" s="7" t="s">
        <v>192</v>
      </c>
      <c r="B40" s="8"/>
      <c r="C40" s="8"/>
      <c r="D40" s="18"/>
      <c r="E40" s="8"/>
      <c r="F40" s="8"/>
      <c r="G40" s="8"/>
      <c r="H40" s="8"/>
      <c r="I40" s="8"/>
      <c r="J40" s="8"/>
      <c r="K40" s="8"/>
      <c r="L40" s="8"/>
      <c r="M40" s="8"/>
      <c r="N40" s="23"/>
    </row>
    <row r="41" spans="1:14" ht="30" customHeight="1">
      <c r="A41" s="7" t="s">
        <v>67</v>
      </c>
      <c r="B41" s="7" t="s">
        <v>68</v>
      </c>
      <c r="C41" s="7" t="s">
        <v>27</v>
      </c>
      <c r="D41" s="18">
        <v>15</v>
      </c>
      <c r="E41" s="9"/>
      <c r="F41" s="9">
        <f t="shared" ref="F41:F43" si="21">TRUNC(E41*D41, 0)</f>
        <v>0</v>
      </c>
      <c r="G41" s="9"/>
      <c r="H41" s="9">
        <f t="shared" ref="H41:H43" si="22">TRUNC(G41*D41, 0)</f>
        <v>0</v>
      </c>
      <c r="I41" s="9"/>
      <c r="J41" s="9">
        <f t="shared" ref="J41:J43" si="23">TRUNC(I41*D41, 0)</f>
        <v>0</v>
      </c>
      <c r="K41" s="9">
        <f t="shared" ref="K41:K43" si="24">TRUNC(E41+G41+I41, 0)</f>
        <v>0</v>
      </c>
      <c r="L41" s="9">
        <f t="shared" ref="L41:L43" si="25">TRUNC(F41+H41+J41, 0)</f>
        <v>0</v>
      </c>
      <c r="M41" s="7" t="s">
        <v>19</v>
      </c>
      <c r="N41" s="24"/>
    </row>
    <row r="42" spans="1:14" ht="30" customHeight="1">
      <c r="A42" s="7" t="s">
        <v>69</v>
      </c>
      <c r="B42" s="7" t="s">
        <v>70</v>
      </c>
      <c r="C42" s="7" t="s">
        <v>27</v>
      </c>
      <c r="D42" s="18">
        <v>24</v>
      </c>
      <c r="E42" s="9"/>
      <c r="F42" s="9">
        <f t="shared" si="21"/>
        <v>0</v>
      </c>
      <c r="G42" s="9"/>
      <c r="H42" s="9">
        <f t="shared" si="22"/>
        <v>0</v>
      </c>
      <c r="I42" s="9"/>
      <c r="J42" s="9">
        <f t="shared" si="23"/>
        <v>0</v>
      </c>
      <c r="K42" s="9">
        <f t="shared" si="24"/>
        <v>0</v>
      </c>
      <c r="L42" s="9">
        <f t="shared" si="25"/>
        <v>0</v>
      </c>
      <c r="M42" s="7" t="s">
        <v>19</v>
      </c>
      <c r="N42" s="24"/>
    </row>
    <row r="43" spans="1:14" ht="30" customHeight="1">
      <c r="A43" s="7" t="s">
        <v>71</v>
      </c>
      <c r="B43" s="7" t="s">
        <v>152</v>
      </c>
      <c r="C43" s="7" t="s">
        <v>27</v>
      </c>
      <c r="D43" s="18">
        <v>24</v>
      </c>
      <c r="E43" s="9"/>
      <c r="F43" s="9">
        <f t="shared" si="21"/>
        <v>0</v>
      </c>
      <c r="G43" s="9"/>
      <c r="H43" s="9">
        <f t="shared" si="22"/>
        <v>0</v>
      </c>
      <c r="I43" s="9"/>
      <c r="J43" s="9">
        <f t="shared" si="23"/>
        <v>0</v>
      </c>
      <c r="K43" s="9">
        <f t="shared" si="24"/>
        <v>0</v>
      </c>
      <c r="L43" s="9">
        <f t="shared" si="25"/>
        <v>0</v>
      </c>
      <c r="M43" s="7" t="s">
        <v>19</v>
      </c>
      <c r="N43" s="24"/>
    </row>
    <row r="44" spans="1:14" ht="30" customHeight="1">
      <c r="A44" s="16" t="s">
        <v>153</v>
      </c>
      <c r="B44" s="17" t="s">
        <v>154</v>
      </c>
      <c r="C44" s="7" t="s">
        <v>27</v>
      </c>
      <c r="D44" s="18">
        <v>30</v>
      </c>
      <c r="E44" s="9"/>
      <c r="F44" s="9">
        <f t="shared" ref="F44:F46" si="26">TRUNC(E44*D44, 0)</f>
        <v>0</v>
      </c>
      <c r="G44" s="9"/>
      <c r="H44" s="9">
        <f t="shared" ref="H44:H46" si="27">TRUNC(G44*D44, 0)</f>
        <v>0</v>
      </c>
      <c r="I44" s="9"/>
      <c r="J44" s="9">
        <f t="shared" ref="J44:J46" si="28">TRUNC(I44*D44, 0)</f>
        <v>0</v>
      </c>
      <c r="K44" s="9">
        <f t="shared" ref="K44:K46" si="29">TRUNC(E44+G44+I44, 0)</f>
        <v>0</v>
      </c>
      <c r="L44" s="9">
        <f t="shared" ref="L44:L46" si="30">TRUNC(F44+H44+J44, 0)</f>
        <v>0</v>
      </c>
      <c r="M44" s="7" t="s">
        <v>19</v>
      </c>
      <c r="N44" s="24"/>
    </row>
    <row r="45" spans="1:14" ht="30" customHeight="1">
      <c r="A45" s="16" t="s">
        <v>153</v>
      </c>
      <c r="B45" s="17" t="s">
        <v>173</v>
      </c>
      <c r="C45" s="7" t="s">
        <v>27</v>
      </c>
      <c r="D45" s="18">
        <v>160</v>
      </c>
      <c r="E45" s="9"/>
      <c r="F45" s="9">
        <f t="shared" si="26"/>
        <v>0</v>
      </c>
      <c r="G45" s="9"/>
      <c r="H45" s="9">
        <f t="shared" si="27"/>
        <v>0</v>
      </c>
      <c r="I45" s="9"/>
      <c r="J45" s="9">
        <f t="shared" si="28"/>
        <v>0</v>
      </c>
      <c r="K45" s="9">
        <f t="shared" si="29"/>
        <v>0</v>
      </c>
      <c r="L45" s="9">
        <f t="shared" si="30"/>
        <v>0</v>
      </c>
      <c r="M45" s="7" t="s">
        <v>19</v>
      </c>
      <c r="N45" s="24"/>
    </row>
    <row r="46" spans="1:14" ht="30" customHeight="1">
      <c r="A46" s="17" t="s">
        <v>174</v>
      </c>
      <c r="B46" s="17"/>
      <c r="C46" s="7" t="s">
        <v>27</v>
      </c>
      <c r="D46" s="18">
        <v>48</v>
      </c>
      <c r="E46" s="9"/>
      <c r="F46" s="9">
        <f t="shared" si="26"/>
        <v>0</v>
      </c>
      <c r="G46" s="9"/>
      <c r="H46" s="9">
        <f t="shared" si="27"/>
        <v>0</v>
      </c>
      <c r="I46" s="9"/>
      <c r="J46" s="9">
        <f t="shared" si="28"/>
        <v>0</v>
      </c>
      <c r="K46" s="9">
        <f t="shared" si="29"/>
        <v>0</v>
      </c>
      <c r="L46" s="9">
        <f t="shared" si="30"/>
        <v>0</v>
      </c>
      <c r="M46" s="7" t="s">
        <v>19</v>
      </c>
      <c r="N46" s="24"/>
    </row>
    <row r="47" spans="1:14" ht="30" customHeight="1">
      <c r="A47" s="8" t="s">
        <v>29</v>
      </c>
      <c r="B47" s="8"/>
      <c r="C47" s="8"/>
      <c r="D47" s="18"/>
      <c r="E47" s="8"/>
      <c r="F47" s="9">
        <f>SUM(F41:F46)</f>
        <v>0</v>
      </c>
      <c r="G47" s="8"/>
      <c r="H47" s="9">
        <f>SUM(H41:H46)</f>
        <v>0</v>
      </c>
      <c r="I47" s="8"/>
      <c r="J47" s="9">
        <f>SUM(J41:J46)</f>
        <v>0</v>
      </c>
      <c r="K47" s="8"/>
      <c r="L47" s="9">
        <f>SUM(L41:L46)</f>
        <v>0</v>
      </c>
      <c r="M47" s="8"/>
      <c r="N47" s="23"/>
    </row>
    <row r="48" spans="1:14" ht="30" customHeight="1">
      <c r="A48" s="17"/>
      <c r="B48" s="17"/>
      <c r="C48" s="17"/>
      <c r="D48" s="18"/>
      <c r="E48" s="17"/>
      <c r="F48" s="9"/>
      <c r="G48" s="17"/>
      <c r="H48" s="9"/>
      <c r="I48" s="17"/>
      <c r="J48" s="9"/>
      <c r="K48" s="17"/>
      <c r="L48" s="9"/>
      <c r="M48" s="17"/>
      <c r="N48" s="23"/>
    </row>
    <row r="49" spans="1:14" ht="30" customHeight="1">
      <c r="A49" s="7" t="s">
        <v>193</v>
      </c>
      <c r="B49" s="8"/>
      <c r="C49" s="8"/>
      <c r="D49" s="18"/>
      <c r="E49" s="8"/>
      <c r="F49" s="8"/>
      <c r="G49" s="8"/>
      <c r="H49" s="8"/>
      <c r="I49" s="8"/>
      <c r="J49" s="8"/>
      <c r="K49" s="8"/>
      <c r="L49" s="8"/>
      <c r="M49" s="8"/>
      <c r="N49" s="23"/>
    </row>
    <row r="50" spans="1:14" ht="30" customHeight="1">
      <c r="A50" s="16" t="s">
        <v>155</v>
      </c>
      <c r="B50" s="16" t="s">
        <v>157</v>
      </c>
      <c r="C50" s="7" t="s">
        <v>34</v>
      </c>
      <c r="D50" s="18">
        <v>1</v>
      </c>
      <c r="E50" s="9"/>
      <c r="F50" s="9">
        <f t="shared" ref="F50" si="31">TRUNC(E50*D50, 0)</f>
        <v>0</v>
      </c>
      <c r="G50" s="9"/>
      <c r="H50" s="9">
        <f t="shared" ref="H50" si="32">TRUNC(G50*D50, 0)</f>
        <v>0</v>
      </c>
      <c r="I50" s="9"/>
      <c r="J50" s="9">
        <f t="shared" ref="J50" si="33">TRUNC(I50*D50, 0)</f>
        <v>0</v>
      </c>
      <c r="K50" s="9">
        <f t="shared" ref="K50" si="34">TRUNC(E50+G50+I50, 0)</f>
        <v>0</v>
      </c>
      <c r="L50" s="9">
        <f t="shared" ref="L50" si="35">TRUNC(F50+H50+J50, 0)</f>
        <v>0</v>
      </c>
      <c r="M50" s="7"/>
      <c r="N50" s="24"/>
    </row>
    <row r="51" spans="1:14" ht="30" customHeight="1">
      <c r="A51" s="16" t="s">
        <v>156</v>
      </c>
      <c r="B51" s="17" t="s">
        <v>186</v>
      </c>
      <c r="C51" s="7" t="s">
        <v>34</v>
      </c>
      <c r="D51" s="18">
        <v>2</v>
      </c>
      <c r="E51" s="9"/>
      <c r="F51" s="9">
        <f t="shared" ref="F51:F52" si="36">TRUNC(E51*D51, 0)</f>
        <v>0</v>
      </c>
      <c r="G51" s="9"/>
      <c r="H51" s="9">
        <f t="shared" ref="H51:H52" si="37">TRUNC(G51*D51, 0)</f>
        <v>0</v>
      </c>
      <c r="I51" s="9"/>
      <c r="J51" s="9">
        <f t="shared" ref="J51:J52" si="38">TRUNC(I51*D51, 0)</f>
        <v>0</v>
      </c>
      <c r="K51" s="9">
        <f t="shared" ref="K51:K52" si="39">TRUNC(E51+G51+I51, 0)</f>
        <v>0</v>
      </c>
      <c r="L51" s="9">
        <f t="shared" ref="L51:L52" si="40">TRUNC(F51+H51+J51, 0)</f>
        <v>0</v>
      </c>
      <c r="M51" s="7"/>
      <c r="N51" s="24"/>
    </row>
    <row r="52" spans="1:14" ht="30" customHeight="1">
      <c r="A52" s="7" t="s">
        <v>73</v>
      </c>
      <c r="B52" s="16" t="s">
        <v>158</v>
      </c>
      <c r="C52" s="7" t="s">
        <v>34</v>
      </c>
      <c r="D52" s="18">
        <v>2</v>
      </c>
      <c r="E52" s="9"/>
      <c r="F52" s="9">
        <f t="shared" si="36"/>
        <v>0</v>
      </c>
      <c r="G52" s="9"/>
      <c r="H52" s="9">
        <f t="shared" si="37"/>
        <v>0</v>
      </c>
      <c r="I52" s="9"/>
      <c r="J52" s="9">
        <f t="shared" si="38"/>
        <v>0</v>
      </c>
      <c r="K52" s="9">
        <f t="shared" si="39"/>
        <v>0</v>
      </c>
      <c r="L52" s="9">
        <f t="shared" si="40"/>
        <v>0</v>
      </c>
      <c r="M52" s="7"/>
      <c r="N52" s="24"/>
    </row>
    <row r="53" spans="1:14" ht="30" customHeight="1">
      <c r="A53" s="7" t="s">
        <v>160</v>
      </c>
      <c r="B53" s="7" t="s">
        <v>182</v>
      </c>
      <c r="C53" s="7" t="s">
        <v>74</v>
      </c>
      <c r="D53" s="18">
        <v>1</v>
      </c>
      <c r="E53" s="9"/>
      <c r="F53" s="9">
        <f>TRUNC(E53*D53, 0)</f>
        <v>0</v>
      </c>
      <c r="G53" s="9"/>
      <c r="H53" s="9">
        <f>TRUNC(G53*D53, 0)</f>
        <v>0</v>
      </c>
      <c r="I53" s="9"/>
      <c r="J53" s="9">
        <f>TRUNC(I53*D53, 0)</f>
        <v>0</v>
      </c>
      <c r="K53" s="9">
        <f t="shared" ref="K53:L57" si="41">TRUNC(E53+G53+I53, 0)</f>
        <v>0</v>
      </c>
      <c r="L53" s="9">
        <f t="shared" si="41"/>
        <v>0</v>
      </c>
      <c r="M53" s="7"/>
      <c r="N53" s="24"/>
    </row>
    <row r="54" spans="1:14" ht="30" customHeight="1">
      <c r="A54" s="16" t="s">
        <v>161</v>
      </c>
      <c r="B54" s="17" t="s">
        <v>188</v>
      </c>
      <c r="C54" s="7" t="s">
        <v>74</v>
      </c>
      <c r="D54" s="18">
        <v>4</v>
      </c>
      <c r="E54" s="9"/>
      <c r="F54" s="9">
        <f>TRUNC(E54*D54, 0)</f>
        <v>0</v>
      </c>
      <c r="G54" s="9"/>
      <c r="H54" s="9">
        <f>TRUNC(G54*D54, 0)</f>
        <v>0</v>
      </c>
      <c r="I54" s="9"/>
      <c r="J54" s="9">
        <f>TRUNC(I54*D54, 0)</f>
        <v>0</v>
      </c>
      <c r="K54" s="9">
        <f t="shared" si="41"/>
        <v>0</v>
      </c>
      <c r="L54" s="9">
        <f t="shared" si="41"/>
        <v>0</v>
      </c>
      <c r="M54" s="7"/>
      <c r="N54" s="24"/>
    </row>
    <row r="55" spans="1:14" ht="30" customHeight="1">
      <c r="A55" s="16" t="s">
        <v>162</v>
      </c>
      <c r="B55" s="17" t="s">
        <v>189</v>
      </c>
      <c r="C55" s="7" t="s">
        <v>74</v>
      </c>
      <c r="D55" s="18">
        <v>4</v>
      </c>
      <c r="E55" s="9"/>
      <c r="F55" s="9">
        <f>TRUNC(E55*D55, 0)</f>
        <v>0</v>
      </c>
      <c r="G55" s="9"/>
      <c r="H55" s="9">
        <f>TRUNC(G55*D55, 0)</f>
        <v>0</v>
      </c>
      <c r="I55" s="9"/>
      <c r="J55" s="9">
        <f>TRUNC(I55*D55, 0)</f>
        <v>0</v>
      </c>
      <c r="K55" s="9">
        <f t="shared" si="41"/>
        <v>0</v>
      </c>
      <c r="L55" s="9">
        <f t="shared" si="41"/>
        <v>0</v>
      </c>
      <c r="M55" s="7"/>
      <c r="N55" s="24"/>
    </row>
    <row r="56" spans="1:14" ht="30" customHeight="1">
      <c r="A56" s="16" t="s">
        <v>162</v>
      </c>
      <c r="B56" s="17" t="s">
        <v>190</v>
      </c>
      <c r="C56" s="7" t="s">
        <v>74</v>
      </c>
      <c r="D56" s="18">
        <v>3</v>
      </c>
      <c r="E56" s="9"/>
      <c r="F56" s="9">
        <f>TRUNC(E56*D56, 0)</f>
        <v>0</v>
      </c>
      <c r="G56" s="9"/>
      <c r="H56" s="9">
        <f>TRUNC(G56*D56, 0)</f>
        <v>0</v>
      </c>
      <c r="I56" s="9"/>
      <c r="J56" s="9">
        <f>TRUNC(I56*D56, 0)</f>
        <v>0</v>
      </c>
      <c r="K56" s="9">
        <f t="shared" si="41"/>
        <v>0</v>
      </c>
      <c r="L56" s="9">
        <f t="shared" si="41"/>
        <v>0</v>
      </c>
      <c r="M56" s="7"/>
      <c r="N56" s="24"/>
    </row>
    <row r="57" spans="1:14" ht="30" customHeight="1">
      <c r="A57" s="16" t="s">
        <v>163</v>
      </c>
      <c r="B57" s="17" t="s">
        <v>187</v>
      </c>
      <c r="C57" s="16" t="s">
        <v>164</v>
      </c>
      <c r="D57" s="18">
        <v>6</v>
      </c>
      <c r="E57" s="9"/>
      <c r="F57" s="9">
        <f>TRUNC(E57*D57, 0)</f>
        <v>0</v>
      </c>
      <c r="G57" s="9"/>
      <c r="H57" s="9">
        <f>TRUNC(G57*D57, 0)</f>
        <v>0</v>
      </c>
      <c r="I57" s="9"/>
      <c r="J57" s="9">
        <f>TRUNC(I57*D57, 0)</f>
        <v>0</v>
      </c>
      <c r="K57" s="9">
        <f t="shared" si="41"/>
        <v>0</v>
      </c>
      <c r="L57" s="9">
        <f t="shared" si="41"/>
        <v>0</v>
      </c>
      <c r="M57" s="7"/>
      <c r="N57" s="24"/>
    </row>
    <row r="58" spans="1:14" ht="30" customHeight="1">
      <c r="A58" s="7" t="s">
        <v>159</v>
      </c>
      <c r="B58" s="7" t="s">
        <v>175</v>
      </c>
      <c r="C58" s="7" t="s">
        <v>74</v>
      </c>
      <c r="D58" s="18">
        <v>1</v>
      </c>
      <c r="E58" s="9"/>
      <c r="F58" s="9">
        <f t="shared" ref="F58:F59" si="42">TRUNC(E58*D58, 0)</f>
        <v>0</v>
      </c>
      <c r="G58" s="9"/>
      <c r="H58" s="9">
        <f t="shared" ref="H58:H59" si="43">TRUNC(G58*D58, 0)</f>
        <v>0</v>
      </c>
      <c r="I58" s="9"/>
      <c r="J58" s="9">
        <f t="shared" ref="J58:J59" si="44">TRUNC(I58*D58, 0)</f>
        <v>0</v>
      </c>
      <c r="K58" s="9">
        <f t="shared" ref="K58:K59" si="45">TRUNC(E58+G58+I58, 0)</f>
        <v>0</v>
      </c>
      <c r="L58" s="9">
        <f t="shared" ref="L58:L59" si="46">TRUNC(F58+H58+J58, 0)</f>
        <v>0</v>
      </c>
      <c r="M58" s="17"/>
      <c r="N58" s="23"/>
    </row>
    <row r="59" spans="1:14" ht="30" customHeight="1">
      <c r="A59" s="7" t="s">
        <v>75</v>
      </c>
      <c r="B59" s="16" t="s">
        <v>165</v>
      </c>
      <c r="C59" s="16" t="s">
        <v>147</v>
      </c>
      <c r="D59" s="18">
        <v>4</v>
      </c>
      <c r="E59" s="9"/>
      <c r="F59" s="9">
        <f t="shared" si="42"/>
        <v>0</v>
      </c>
      <c r="G59" s="9"/>
      <c r="H59" s="9">
        <f t="shared" si="43"/>
        <v>0</v>
      </c>
      <c r="I59" s="9"/>
      <c r="J59" s="9">
        <f t="shared" si="44"/>
        <v>0</v>
      </c>
      <c r="K59" s="9">
        <f t="shared" si="45"/>
        <v>0</v>
      </c>
      <c r="L59" s="9">
        <f t="shared" si="46"/>
        <v>0</v>
      </c>
      <c r="M59" s="16" t="s">
        <v>166</v>
      </c>
      <c r="N59" s="23"/>
    </row>
    <row r="60" spans="1:14" ht="30" customHeight="1">
      <c r="A60" s="7" t="s">
        <v>75</v>
      </c>
      <c r="B60" s="16" t="s">
        <v>167</v>
      </c>
      <c r="C60" s="16" t="s">
        <v>147</v>
      </c>
      <c r="D60" s="18">
        <v>3</v>
      </c>
      <c r="E60" s="9"/>
      <c r="F60" s="9">
        <f t="shared" ref="F60" si="47">TRUNC(E60*D60, 0)</f>
        <v>0</v>
      </c>
      <c r="G60" s="9"/>
      <c r="H60" s="9">
        <f t="shared" ref="H60" si="48">TRUNC(G60*D60, 0)</f>
        <v>0</v>
      </c>
      <c r="I60" s="9"/>
      <c r="J60" s="9">
        <f t="shared" ref="J60" si="49">TRUNC(I60*D60, 0)</f>
        <v>0</v>
      </c>
      <c r="K60" s="9">
        <f t="shared" ref="K60" si="50">TRUNC(E60+G60+I60, 0)</f>
        <v>0</v>
      </c>
      <c r="L60" s="9">
        <f t="shared" ref="L60" si="51">TRUNC(F60+H60+J60, 0)</f>
        <v>0</v>
      </c>
      <c r="M60" s="16" t="s">
        <v>166</v>
      </c>
      <c r="N60" s="23"/>
    </row>
    <row r="61" spans="1:14" ht="30" customHeight="1">
      <c r="A61" s="17" t="s">
        <v>177</v>
      </c>
      <c r="B61" s="17" t="s">
        <v>197</v>
      </c>
      <c r="C61" s="17" t="s">
        <v>176</v>
      </c>
      <c r="D61" s="18">
        <v>2</v>
      </c>
      <c r="E61" s="9"/>
      <c r="F61" s="9">
        <f t="shared" ref="F61" si="52">TRUNC(E61*D61, 0)</f>
        <v>0</v>
      </c>
      <c r="G61" s="9"/>
      <c r="H61" s="9">
        <f t="shared" ref="H61" si="53">TRUNC(G61*D61, 0)</f>
        <v>0</v>
      </c>
      <c r="I61" s="9"/>
      <c r="J61" s="9">
        <f t="shared" ref="J61" si="54">TRUNC(I61*D61, 0)</f>
        <v>0</v>
      </c>
      <c r="K61" s="9">
        <f t="shared" ref="K61" si="55">TRUNC(E61+G61+I61, 0)</f>
        <v>0</v>
      </c>
      <c r="L61" s="9">
        <f t="shared" ref="L61" si="56">TRUNC(F61+H61+J61, 0)</f>
        <v>0</v>
      </c>
      <c r="M61" s="17"/>
      <c r="N61" s="23"/>
    </row>
    <row r="62" spans="1:14" ht="30" customHeight="1">
      <c r="A62" s="8" t="s">
        <v>29</v>
      </c>
      <c r="B62" s="8"/>
      <c r="C62" s="8"/>
      <c r="D62" s="18"/>
      <c r="E62" s="8"/>
      <c r="F62" s="9">
        <f>SUM(F50:F61)</f>
        <v>0</v>
      </c>
      <c r="G62" s="8"/>
      <c r="H62" s="9">
        <f>SUM(H50:H61)</f>
        <v>0</v>
      </c>
      <c r="I62" s="8"/>
      <c r="J62" s="9">
        <f>SUM(J50:J61)</f>
        <v>0</v>
      </c>
      <c r="K62" s="8"/>
      <c r="L62" s="9">
        <f>SUM(L50:L61)</f>
        <v>0</v>
      </c>
      <c r="M62" s="8"/>
      <c r="N62" s="23"/>
    </row>
    <row r="63" spans="1:14" ht="30" customHeight="1">
      <c r="A63" s="17"/>
      <c r="B63" s="17"/>
      <c r="C63" s="17"/>
      <c r="D63" s="18"/>
      <c r="E63" s="17"/>
      <c r="F63" s="9"/>
      <c r="G63" s="17"/>
      <c r="H63" s="9"/>
      <c r="I63" s="17"/>
      <c r="J63" s="9"/>
      <c r="K63" s="17"/>
      <c r="L63" s="9"/>
      <c r="M63" s="17"/>
      <c r="N63" s="23"/>
    </row>
    <row r="64" spans="1:14" ht="30" customHeight="1">
      <c r="A64" s="7" t="s">
        <v>194</v>
      </c>
      <c r="B64" s="8"/>
      <c r="C64" s="8"/>
      <c r="D64" s="18"/>
      <c r="E64" s="8"/>
      <c r="F64" s="8"/>
      <c r="G64" s="8"/>
      <c r="H64" s="8"/>
      <c r="I64" s="8"/>
      <c r="J64" s="8"/>
      <c r="K64" s="8"/>
      <c r="L64" s="8"/>
      <c r="M64" s="8"/>
      <c r="N64" s="23"/>
    </row>
    <row r="65" spans="1:14" ht="30" customHeight="1">
      <c r="A65" s="7" t="s">
        <v>77</v>
      </c>
      <c r="B65" s="7" t="s">
        <v>19</v>
      </c>
      <c r="C65" s="7" t="s">
        <v>66</v>
      </c>
      <c r="D65" s="18">
        <f>(2.5+12.2+2.5+2)*2.5+(7.7*2.7+2*2.7+(6+5.1)*2.7)</f>
        <v>104.16000000000001</v>
      </c>
      <c r="E65" s="9"/>
      <c r="F65" s="9">
        <f>TRUNC(E65*D65, 0)</f>
        <v>0</v>
      </c>
      <c r="G65" s="9"/>
      <c r="H65" s="9">
        <f>TRUNC(G65*D65, 0)</f>
        <v>0</v>
      </c>
      <c r="I65" s="9"/>
      <c r="J65" s="9">
        <f>TRUNC(I65*D65, 0)</f>
        <v>0</v>
      </c>
      <c r="K65" s="9">
        <f>TRUNC(E65+G65+I65, 0)</f>
        <v>0</v>
      </c>
      <c r="L65" s="9">
        <f>TRUNC(F65+H65+J65, 0)</f>
        <v>0</v>
      </c>
      <c r="M65" s="7" t="s">
        <v>19</v>
      </c>
      <c r="N65" s="24"/>
    </row>
    <row r="66" spans="1:14" ht="30" customHeight="1">
      <c r="A66" s="7" t="s">
        <v>78</v>
      </c>
      <c r="B66" s="7"/>
      <c r="C66" s="7" t="s">
        <v>27</v>
      </c>
      <c r="D66" s="18">
        <v>17</v>
      </c>
      <c r="E66" s="9"/>
      <c r="F66" s="9">
        <f t="shared" ref="F66" si="57">TRUNC(E66*D66, 0)</f>
        <v>0</v>
      </c>
      <c r="G66" s="9"/>
      <c r="H66" s="9">
        <f t="shared" ref="H66" si="58">TRUNC(G66*D66, 0)</f>
        <v>0</v>
      </c>
      <c r="I66" s="9"/>
      <c r="J66" s="9">
        <f t="shared" ref="J66" si="59">TRUNC(I66*D66, 0)</f>
        <v>0</v>
      </c>
      <c r="K66" s="9">
        <f t="shared" ref="K66" si="60">TRUNC(E66+G66+I66, 0)</f>
        <v>0</v>
      </c>
      <c r="L66" s="9">
        <f t="shared" ref="L66" si="61">TRUNC(F66+H66+J66, 0)</f>
        <v>0</v>
      </c>
      <c r="M66" s="7" t="s">
        <v>19</v>
      </c>
      <c r="N66" s="24"/>
    </row>
    <row r="67" spans="1:14" ht="30" customHeight="1">
      <c r="A67" s="7" t="s">
        <v>183</v>
      </c>
      <c r="B67" s="7"/>
      <c r="C67" s="7" t="s">
        <v>27</v>
      </c>
      <c r="D67" s="18">
        <f>(8.35+7.9+8.4)*1</f>
        <v>24.65</v>
      </c>
      <c r="E67" s="9"/>
      <c r="F67" s="9">
        <f t="shared" ref="F67" si="62">TRUNC(E67*D67, 0)</f>
        <v>0</v>
      </c>
      <c r="G67" s="9"/>
      <c r="H67" s="9">
        <f t="shared" ref="H67" si="63">TRUNC(G67*D67, 0)</f>
        <v>0</v>
      </c>
      <c r="I67" s="9"/>
      <c r="J67" s="9">
        <f t="shared" ref="J67" si="64">TRUNC(I67*D67, 0)</f>
        <v>0</v>
      </c>
      <c r="K67" s="9">
        <f t="shared" ref="K67" si="65">TRUNC(E67+G67+I67, 0)</f>
        <v>0</v>
      </c>
      <c r="L67" s="9">
        <f t="shared" ref="L67" si="66">TRUNC(F67+H67+J67, 0)</f>
        <v>0</v>
      </c>
      <c r="M67" s="7" t="s">
        <v>19</v>
      </c>
      <c r="N67" s="24"/>
    </row>
    <row r="68" spans="1:14" ht="30" customHeight="1">
      <c r="A68" s="8" t="s">
        <v>29</v>
      </c>
      <c r="B68" s="8"/>
      <c r="C68" s="8"/>
      <c r="D68" s="18"/>
      <c r="E68" s="8"/>
      <c r="F68" s="9">
        <f>SUM(F65:F67)</f>
        <v>0</v>
      </c>
      <c r="G68" s="8"/>
      <c r="H68" s="9">
        <f>SUM(H65:H67)</f>
        <v>0</v>
      </c>
      <c r="I68" s="8"/>
      <c r="J68" s="9">
        <f>SUM(J65:J67)</f>
        <v>0</v>
      </c>
      <c r="K68" s="8"/>
      <c r="L68" s="9">
        <f>SUM(L65:L67)</f>
        <v>0</v>
      </c>
      <c r="M68" s="8"/>
      <c r="N68" s="23"/>
    </row>
    <row r="69" spans="1:14" ht="30" customHeight="1">
      <c r="A69" s="17"/>
      <c r="B69" s="17"/>
      <c r="C69" s="17"/>
      <c r="D69" s="18"/>
      <c r="E69" s="17"/>
      <c r="F69" s="9"/>
      <c r="G69" s="17"/>
      <c r="H69" s="9"/>
      <c r="I69" s="17"/>
      <c r="J69" s="9"/>
      <c r="K69" s="17"/>
      <c r="L69" s="9"/>
      <c r="M69" s="17"/>
      <c r="N69" s="23"/>
    </row>
    <row r="70" spans="1:14" ht="30" customHeight="1">
      <c r="A70" s="7" t="s">
        <v>195</v>
      </c>
      <c r="B70" s="8"/>
      <c r="C70" s="8"/>
      <c r="D70" s="18"/>
      <c r="E70" s="8"/>
      <c r="F70" s="8"/>
      <c r="G70" s="8"/>
      <c r="H70" s="8"/>
      <c r="I70" s="8"/>
      <c r="J70" s="8"/>
      <c r="K70" s="8"/>
      <c r="L70" s="8"/>
      <c r="M70" s="8"/>
      <c r="N70" s="23"/>
    </row>
    <row r="71" spans="1:14" ht="30" customHeight="1">
      <c r="A71" s="7" t="s">
        <v>81</v>
      </c>
      <c r="B71" s="7" t="s">
        <v>82</v>
      </c>
      <c r="C71" s="7" t="s">
        <v>31</v>
      </c>
      <c r="D71" s="21">
        <v>3</v>
      </c>
      <c r="E71" s="9"/>
      <c r="F71" s="9">
        <f>TRUNC(E71*D71, 0)</f>
        <v>0</v>
      </c>
      <c r="G71" s="9"/>
      <c r="H71" s="9">
        <f>TRUNC(G71*D71, 0)</f>
        <v>0</v>
      </c>
      <c r="I71" s="9"/>
      <c r="J71" s="9">
        <f>TRUNC(I71*D71, 0)</f>
        <v>0</v>
      </c>
      <c r="K71" s="9">
        <f t="shared" ref="K71:L71" si="67">TRUNC(E71+G71+I71, 0)</f>
        <v>0</v>
      </c>
      <c r="L71" s="9">
        <f t="shared" si="67"/>
        <v>0</v>
      </c>
      <c r="M71" s="7" t="s">
        <v>19</v>
      </c>
      <c r="N71" s="24"/>
    </row>
    <row r="72" spans="1:14" ht="30" customHeight="1">
      <c r="A72" s="7" t="s">
        <v>83</v>
      </c>
      <c r="B72" s="7" t="s">
        <v>84</v>
      </c>
      <c r="C72" s="7" t="s">
        <v>31</v>
      </c>
      <c r="D72" s="21">
        <v>3</v>
      </c>
      <c r="E72" s="9"/>
      <c r="F72" s="9">
        <f>TRUNC(E72*D72, 0)</f>
        <v>0</v>
      </c>
      <c r="G72" s="9"/>
      <c r="H72" s="9">
        <f>TRUNC(G72*D72, 0)</f>
        <v>0</v>
      </c>
      <c r="I72" s="9"/>
      <c r="J72" s="9">
        <f>TRUNC(I72*D72, 0)</f>
        <v>0</v>
      </c>
      <c r="K72" s="9">
        <f>TRUNC(E72+G72+I72, 0)</f>
        <v>0</v>
      </c>
      <c r="L72" s="9">
        <f>TRUNC(F72+H72+J72, 0)</f>
        <v>0</v>
      </c>
      <c r="M72" s="7" t="s">
        <v>19</v>
      </c>
      <c r="N72" s="24"/>
    </row>
    <row r="73" spans="1:14" ht="30" customHeight="1">
      <c r="A73" s="8" t="s">
        <v>29</v>
      </c>
      <c r="B73" s="8"/>
      <c r="C73" s="8"/>
      <c r="D73" s="18"/>
      <c r="E73" s="8"/>
      <c r="F73" s="9">
        <f>SUM(F71:F72)</f>
        <v>0</v>
      </c>
      <c r="G73" s="8"/>
      <c r="H73" s="9">
        <f>SUM(H71:H72)</f>
        <v>0</v>
      </c>
      <c r="I73" s="8"/>
      <c r="J73" s="9">
        <f>SUM(J71:J72)</f>
        <v>0</v>
      </c>
      <c r="K73" s="8"/>
      <c r="L73" s="9">
        <f>SUM(L71:L72)</f>
        <v>0</v>
      </c>
      <c r="M73" s="8"/>
      <c r="N73" s="23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3" type="noConversion"/>
  <pageMargins left="0.78740157480314965" right="0" top="0.39370078740157483" bottom="0.39370078740157483" header="0" footer="0"/>
  <pageSetup paperSize="9" scale="64" fitToHeight="0" orientation="landscape" r:id="rId1"/>
  <rowBreaks count="3" manualBreakCount="3">
    <brk id="21" max="12" man="1"/>
    <brk id="39" max="12" man="1"/>
    <brk id="6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이영우</cp:lastModifiedBy>
  <cp:lastPrinted>2015-06-19T09:16:01Z</cp:lastPrinted>
  <dcterms:created xsi:type="dcterms:W3CDTF">2015-05-19T05:54:14Z</dcterms:created>
  <dcterms:modified xsi:type="dcterms:W3CDTF">2015-06-22T05:19:16Z</dcterms:modified>
</cp:coreProperties>
</file>