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480" yWindow="45" windowWidth="18255" windowHeight="14520"/>
  </bookViews>
  <sheets>
    <sheet name="원가계산서" sheetId="3" r:id="rId1"/>
    <sheet name="공종별집계표" sheetId="5" r:id="rId2"/>
    <sheet name="공종별내역서" sheetId="4" r:id="rId3"/>
  </sheets>
  <definedNames>
    <definedName name="_xlnm.Print_Area" localSheetId="2">공종별내역서!$A$1:$M$26</definedName>
    <definedName name="_xlnm.Print_Area" localSheetId="1">공종별집계표!$A$1:$M$29</definedName>
    <definedName name="_xlnm.Print_Titles" localSheetId="2">공종별내역서!$1:$3</definedName>
    <definedName name="_xlnm.Print_Titles" localSheetId="1">공종별집계표!$1:$4</definedName>
    <definedName name="_xlnm.Print_Titles" localSheetId="0">원가계산서!$1:$3</definedName>
  </definedNames>
  <calcPr calcId="125725"/>
</workbook>
</file>

<file path=xl/calcChain.xml><?xml version="1.0" encoding="utf-8"?>
<calcChain xmlns="http://schemas.openxmlformats.org/spreadsheetml/2006/main">
  <c r="J14" i="4"/>
  <c r="J15"/>
  <c r="J13"/>
  <c r="A1"/>
  <c r="K24"/>
  <c r="J24"/>
  <c r="L24" s="1"/>
  <c r="F23"/>
  <c r="F26" s="1"/>
  <c r="E8" i="5" s="1"/>
  <c r="H23" i="4"/>
  <c r="H26" s="1"/>
  <c r="G8" i="5" s="1"/>
  <c r="H8" s="1"/>
  <c r="J23" i="4"/>
  <c r="K23"/>
  <c r="F16"/>
  <c r="H16"/>
  <c r="J16"/>
  <c r="K16"/>
  <c r="F15"/>
  <c r="H15"/>
  <c r="K15"/>
  <c r="F14"/>
  <c r="H14"/>
  <c r="K14"/>
  <c r="F13"/>
  <c r="H13"/>
  <c r="K13"/>
  <c r="F12"/>
  <c r="H12"/>
  <c r="H19" s="1"/>
  <c r="E17" s="1"/>
  <c r="J12"/>
  <c r="K12"/>
  <c r="F6"/>
  <c r="H6"/>
  <c r="J6"/>
  <c r="K6"/>
  <c r="F5"/>
  <c r="F8" s="1"/>
  <c r="E6" i="5" s="1"/>
  <c r="F6" s="1"/>
  <c r="H5" i="4"/>
  <c r="J5"/>
  <c r="J8" s="1"/>
  <c r="I6" i="5" s="1"/>
  <c r="J6" s="1"/>
  <c r="K5" i="4"/>
  <c r="J19" l="1"/>
  <c r="I7" i="5" s="1"/>
  <c r="J7" s="1"/>
  <c r="I5" s="1"/>
  <c r="L14" i="4"/>
  <c r="L15"/>
  <c r="L6"/>
  <c r="L5"/>
  <c r="H8"/>
  <c r="G6" i="5" s="1"/>
  <c r="H6" s="1"/>
  <c r="L6" s="1"/>
  <c r="L13" i="4"/>
  <c r="L16"/>
  <c r="K17"/>
  <c r="F17"/>
  <c r="G7" i="5"/>
  <c r="H7" s="1"/>
  <c r="L12" i="4"/>
  <c r="J26"/>
  <c r="I8" i="5" s="1"/>
  <c r="J8" s="1"/>
  <c r="L23" i="4"/>
  <c r="L26" s="1"/>
  <c r="F8" i="5"/>
  <c r="J5" l="1"/>
  <c r="E11" i="3" s="1"/>
  <c r="L8" i="4"/>
  <c r="G5" i="5"/>
  <c r="H5" s="1"/>
  <c r="E8" i="3" s="1"/>
  <c r="E9" s="1"/>
  <c r="K6" i="5"/>
  <c r="L17" i="4"/>
  <c r="L19" s="1"/>
  <c r="F19"/>
  <c r="E7" i="5" s="1"/>
  <c r="K8"/>
  <c r="L8"/>
  <c r="E20" i="3" s="1"/>
  <c r="J29" i="5"/>
  <c r="H29" l="1"/>
  <c r="F7"/>
  <c r="K7"/>
  <c r="E10" i="3"/>
  <c r="L7" i="5" l="1"/>
  <c r="E5"/>
  <c r="E13" i="3"/>
  <c r="E12"/>
  <c r="F5" i="5" l="1"/>
  <c r="K5"/>
  <c r="F29" l="1"/>
  <c r="E4" i="3"/>
  <c r="E7" s="1"/>
  <c r="E15" s="1"/>
  <c r="L5" i="5"/>
  <c r="L29" s="1"/>
  <c r="E14" i="3" l="1"/>
  <c r="E16" l="1"/>
  <c r="E17" l="1"/>
  <c r="E18" s="1"/>
  <c r="E19" s="1"/>
  <c r="E21" l="1"/>
  <c r="E22" s="1"/>
  <c r="E23" s="1"/>
  <c r="E24" s="1"/>
</calcChain>
</file>

<file path=xl/sharedStrings.xml><?xml version="1.0" encoding="utf-8"?>
<sst xmlns="http://schemas.openxmlformats.org/spreadsheetml/2006/main" count="336" uniqueCount="168">
  <si>
    <t>공 종 별 집 계 표</t>
  </si>
  <si>
    <t>품      명</t>
  </si>
  <si>
    <t>규      격</t>
  </si>
  <si>
    <t>단위</t>
  </si>
  <si>
    <t>수량</t>
  </si>
  <si>
    <t>재  료  비</t>
  </si>
  <si>
    <t>단  가</t>
  </si>
  <si>
    <t>금  액</t>
  </si>
  <si>
    <t>노  무  비</t>
  </si>
  <si>
    <t>경      비</t>
  </si>
  <si>
    <t>합      계</t>
  </si>
  <si>
    <t>비  고</t>
  </si>
  <si>
    <t>공종코드</t>
  </si>
  <si>
    <t>변수</t>
  </si>
  <si>
    <t>상위공종</t>
  </si>
  <si>
    <t>공종구분</t>
  </si>
  <si>
    <t>공종레벨</t>
  </si>
  <si>
    <t>공종소계</t>
  </si>
  <si>
    <t>원가계산서 연결금액</t>
  </si>
  <si>
    <t>품목코드</t>
  </si>
  <si>
    <t>설정</t>
  </si>
  <si>
    <t>일위</t>
  </si>
  <si>
    <t>단산</t>
  </si>
  <si>
    <t>자재</t>
  </si>
  <si>
    <t>손료적용</t>
  </si>
  <si>
    <t>손료저장</t>
  </si>
  <si>
    <t>적용율</t>
  </si>
  <si>
    <t>JUK1</t>
  </si>
  <si>
    <t>JUK2</t>
  </si>
  <si>
    <t>JUK3</t>
  </si>
  <si>
    <t>JUK4</t>
  </si>
  <si>
    <t>JUK5</t>
  </si>
  <si>
    <t>JUK6</t>
  </si>
  <si>
    <t>JUK7</t>
  </si>
  <si>
    <t>JUK8</t>
  </si>
  <si>
    <t>JUK9</t>
  </si>
  <si>
    <t>JUK10</t>
  </si>
  <si>
    <t>JUK11</t>
  </si>
  <si>
    <t>JUK12</t>
  </si>
  <si>
    <t>JUK13</t>
  </si>
  <si>
    <t>JUK14</t>
  </si>
  <si>
    <t>JUK15</t>
  </si>
  <si>
    <t>JUK16</t>
  </si>
  <si>
    <t>JUK17</t>
  </si>
  <si>
    <t>JUK18</t>
  </si>
  <si>
    <t>JUK19</t>
  </si>
  <si>
    <t>JUK20</t>
  </si>
  <si>
    <t>자재구분</t>
  </si>
  <si>
    <t>공종+자재</t>
  </si>
  <si>
    <t>고유번호</t>
  </si>
  <si>
    <t>01  양천우체국 대수선공사</t>
  </si>
  <si>
    <t/>
  </si>
  <si>
    <t>01</t>
  </si>
  <si>
    <t>0101  가  설  공  사</t>
  </si>
  <si>
    <t>0101</t>
  </si>
  <si>
    <t>해체재 재사용 안 함</t>
  </si>
  <si>
    <t>M2</t>
  </si>
  <si>
    <t>5064C1829E7F7D2B034F74B3EE8647</t>
  </si>
  <si>
    <t>T</t>
  </si>
  <si>
    <t>F</t>
  </si>
  <si>
    <t>01015064C1829E7F7D2B034F74B3EE8647</t>
  </si>
  <si>
    <t>강관틀 비계매기</t>
  </si>
  <si>
    <t>3개월, 30m 이하</t>
  </si>
  <si>
    <t>5065C1895538222E035BB7851B546C</t>
  </si>
  <si>
    <t>01015065C1895538222E035BB7851B546C</t>
  </si>
  <si>
    <t>[ 합           계 ]</t>
  </si>
  <si>
    <t>TOTAL</t>
  </si>
  <si>
    <t>0102  지붕및홈통공사</t>
  </si>
  <si>
    <t>0102</t>
  </si>
  <si>
    <t>수밀코킹(실리콘)</t>
  </si>
  <si>
    <t>M</t>
  </si>
  <si>
    <t>5065518C2ACCD821031B29B125242D</t>
  </si>
  <si>
    <t>01025065518C2ACCD821031B29B125242D</t>
  </si>
  <si>
    <t>트랜치/내부</t>
  </si>
  <si>
    <t>아연도그레이팅, W400. I-25*5*3t</t>
  </si>
  <si>
    <t>50657181500BC62E03D6233728ADE4</t>
  </si>
  <si>
    <t>010250657181500BC62E03D6233728ADE4</t>
  </si>
  <si>
    <t>폴리카보네이트(골판) 지붕잇기</t>
  </si>
  <si>
    <t>506521895F640F2703672767F7435F</t>
  </si>
  <si>
    <t>0102506521895F640F2703672767F7435F</t>
  </si>
  <si>
    <t>스테인리스핸드레일</t>
  </si>
  <si>
    <t>D50.8+25.4*1.5t, H:900</t>
  </si>
  <si>
    <t>506571811AB9412903957E16F03368</t>
  </si>
  <si>
    <t>0102506571811AB9412903957E16F03368</t>
  </si>
  <si>
    <t>앵커고정식난간설치</t>
  </si>
  <si>
    <t>506571811A8C0B2C03C212D96B9AC8</t>
  </si>
  <si>
    <t>0102506571811A8C0B2C03C212D96B9AC8</t>
  </si>
  <si>
    <t>0103  폐  기  물  처  리</t>
  </si>
  <si>
    <t>0103</t>
  </si>
  <si>
    <t>건설폐기물 -중간처리</t>
  </si>
  <si>
    <t>건설(건축)폐자재</t>
  </si>
  <si>
    <t>TON</t>
  </si>
  <si>
    <t>5065C1890EFB652E03C0B5D0FF7515</t>
  </si>
  <si>
    <t>01035065C1890EFB652E03C0B5D0FF7515</t>
  </si>
  <si>
    <t>공 사 원 가 계 산 서</t>
  </si>
  <si>
    <t>비        목</t>
  </si>
  <si>
    <t>금      액</t>
  </si>
  <si>
    <t>구        성        비</t>
  </si>
  <si>
    <t>비      고</t>
  </si>
  <si>
    <t>순   공   사   원   가</t>
  </si>
  <si>
    <t>재   료   비</t>
  </si>
  <si>
    <t>노   무   비</t>
  </si>
  <si>
    <t>경        비</t>
  </si>
  <si>
    <t>A1</t>
  </si>
  <si>
    <t>직  접  재  료  비</t>
  </si>
  <si>
    <t>A2</t>
  </si>
  <si>
    <t>간  접  재  료  비</t>
  </si>
  <si>
    <t>A3</t>
  </si>
  <si>
    <t>작업설, 부산물(△)</t>
  </si>
  <si>
    <t>AS</t>
  </si>
  <si>
    <t>[ 소          계 ]</t>
  </si>
  <si>
    <t>B1</t>
  </si>
  <si>
    <t>직  접  노  무  비</t>
  </si>
  <si>
    <t>B2</t>
  </si>
  <si>
    <t>간  접  노  무  비</t>
  </si>
  <si>
    <t>BS</t>
  </si>
  <si>
    <t>C2</t>
  </si>
  <si>
    <t>기   계    경   비</t>
  </si>
  <si>
    <t>C4</t>
  </si>
  <si>
    <t>산  재  보  험  료</t>
  </si>
  <si>
    <t>C5</t>
  </si>
  <si>
    <t>고  용  보  험  료</t>
  </si>
  <si>
    <t>CH</t>
  </si>
  <si>
    <t>환  경  보  전  비</t>
  </si>
  <si>
    <t>(재료비+직노+기계경비) * 0.3%</t>
  </si>
  <si>
    <t>CG</t>
  </si>
  <si>
    <t>기   타    경   비</t>
  </si>
  <si>
    <t>CS</t>
  </si>
  <si>
    <t>S1</t>
  </si>
  <si>
    <t xml:space="preserve">        계</t>
  </si>
  <si>
    <t>D1</t>
  </si>
  <si>
    <t>일  반  관  리  비</t>
  </si>
  <si>
    <t>계 * 6%</t>
  </si>
  <si>
    <t>D2</t>
  </si>
  <si>
    <t>이              윤</t>
  </si>
  <si>
    <t>D9</t>
  </si>
  <si>
    <t>공   급    가   액</t>
  </si>
  <si>
    <t>DB</t>
  </si>
  <si>
    <t>부  가  가  치  세</t>
  </si>
  <si>
    <t>공급가액 * 10%</t>
  </si>
  <si>
    <t>DH</t>
  </si>
  <si>
    <t>도      급      액</t>
  </si>
  <si>
    <t>S2</t>
  </si>
  <si>
    <t>총   공   사    비</t>
  </si>
  <si>
    <t>지붕마감재 철거</t>
    <phoneticPr fontId="3" type="noConversion"/>
  </si>
  <si>
    <t>잡자재비</t>
    <phoneticPr fontId="3" type="noConversion"/>
  </si>
  <si>
    <t>인건비 5%</t>
    <phoneticPr fontId="3" type="noConversion"/>
  </si>
  <si>
    <t>식</t>
    <phoneticPr fontId="3" type="noConversion"/>
  </si>
  <si>
    <t>건설폐기물 -수집,운반비</t>
    <phoneticPr fontId="3" type="noConversion"/>
  </si>
  <si>
    <t>15톤, 30km</t>
    <phoneticPr fontId="3" type="noConversion"/>
  </si>
  <si>
    <t>노무비 * 3.8%</t>
    <phoneticPr fontId="3" type="noConversion"/>
  </si>
  <si>
    <t>노무비 * 0.87%</t>
    <phoneticPr fontId="3" type="noConversion"/>
  </si>
  <si>
    <t>5㎜*5㎜, 두겁석</t>
    <phoneticPr fontId="3" type="noConversion"/>
  </si>
  <si>
    <t>폐 기 물 처 리 비</t>
    <phoneticPr fontId="3" type="noConversion"/>
  </si>
  <si>
    <t>공사명 : 서울양천우체국 대수선공사_건축</t>
    <phoneticPr fontId="3" type="noConversion"/>
  </si>
  <si>
    <t>[ 서울양천우체국 대수선공사_건축 ]</t>
    <phoneticPr fontId="3" type="noConversion"/>
  </si>
  <si>
    <t>2.5mm
고정부코킹, 부속철물등 포함</t>
    <phoneticPr fontId="3" type="noConversion"/>
  </si>
  <si>
    <t>직접노무비 * 9.6%</t>
    <phoneticPr fontId="3" type="noConversion"/>
  </si>
  <si>
    <t>(재료비+노무비) * 3.03%</t>
    <phoneticPr fontId="3" type="noConversion"/>
  </si>
  <si>
    <t>(노무비+경비+일반관리비) * 10.51%</t>
    <phoneticPr fontId="3" type="noConversion"/>
  </si>
  <si>
    <t>최대 9.6%</t>
    <phoneticPr fontId="3" type="noConversion"/>
  </si>
  <si>
    <t>3.8% 법정</t>
    <phoneticPr fontId="3" type="noConversion"/>
  </si>
  <si>
    <t>0.87% 법정</t>
    <phoneticPr fontId="3" type="noConversion"/>
  </si>
  <si>
    <t>0.3% 법정</t>
    <phoneticPr fontId="3" type="noConversion"/>
  </si>
  <si>
    <t>최대 3.03%</t>
    <phoneticPr fontId="3" type="noConversion"/>
  </si>
  <si>
    <t>최대 6%</t>
    <phoneticPr fontId="3" type="noConversion"/>
  </si>
  <si>
    <t>최대 10.51%</t>
    <phoneticPr fontId="3" type="noConversion"/>
  </si>
  <si>
    <t>천원 미만 절사</t>
    <phoneticPr fontId="3" type="noConversion"/>
  </si>
</sst>
</file>

<file path=xl/styles.xml><?xml version="1.0" encoding="utf-8"?>
<styleSheet xmlns="http://schemas.openxmlformats.org/spreadsheetml/2006/main">
  <numFmts count="2">
    <numFmt numFmtId="41" formatCode="_-* #,##0_-;\-* #,##0_-;_-* &quot;-&quot;_-;_-@_-"/>
    <numFmt numFmtId="176" formatCode="#,###"/>
  </numFmts>
  <fonts count="9">
    <font>
      <sz val="11"/>
      <color theme="1"/>
      <name val="맑은 고딕"/>
      <family val="2"/>
      <charset val="129"/>
      <scheme val="minor"/>
    </font>
    <font>
      <b/>
      <u/>
      <sz val="16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굴림체"/>
      <family val="3"/>
      <charset val="129"/>
    </font>
    <font>
      <sz val="11"/>
      <color theme="1"/>
      <name val="굴림체"/>
      <family val="3"/>
      <charset val="129"/>
    </font>
    <font>
      <sz val="11"/>
      <color theme="1"/>
      <name val="돋움체"/>
      <family val="3"/>
      <charset val="129"/>
    </font>
    <font>
      <b/>
      <u/>
      <sz val="16"/>
      <color theme="1"/>
      <name val="돋움체"/>
      <family val="3"/>
      <charset val="129"/>
    </font>
    <font>
      <sz val="11"/>
      <color theme="1"/>
      <name val="맑은 고딕"/>
      <family val="2"/>
      <charset val="129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41" fontId="8" fillId="0" borderId="0" applyFont="0" applyFill="0" applyBorder="0" applyAlignment="0" applyProtection="0">
      <alignment vertical="center"/>
    </xf>
  </cellStyleXfs>
  <cellXfs count="35">
    <xf numFmtId="0" fontId="0" fillId="0" borderId="0" xfId="0">
      <alignment vertical="center"/>
    </xf>
    <xf numFmtId="0" fontId="0" fillId="0" borderId="0" xfId="0" applyAlignment="1">
      <alignment vertical="center"/>
    </xf>
    <xf numFmtId="0" fontId="0" fillId="0" borderId="0" xfId="0" quotePrefix="1">
      <alignment vertical="center"/>
    </xf>
    <xf numFmtId="0" fontId="2" fillId="0" borderId="1" xfId="0" quotePrefix="1" applyFont="1" applyBorder="1" applyAlignment="1">
      <alignment horizontal="center" vertical="center"/>
    </xf>
    <xf numFmtId="176" fontId="0" fillId="0" borderId="0" xfId="0" applyNumberFormat="1">
      <alignment vertical="center"/>
    </xf>
    <xf numFmtId="0" fontId="0" fillId="0" borderId="0" xfId="0" quotePrefix="1" applyAlignment="1">
      <alignment vertical="center"/>
    </xf>
    <xf numFmtId="176" fontId="0" fillId="0" borderId="0" xfId="0" applyNumberFormat="1" applyAlignment="1">
      <alignment vertical="center"/>
    </xf>
    <xf numFmtId="0" fontId="4" fillId="0" borderId="1" xfId="0" quotePrefix="1" applyFont="1" applyBorder="1" applyAlignment="1">
      <alignment horizontal="center" vertical="center" wrapText="1"/>
    </xf>
    <xf numFmtId="0" fontId="5" fillId="0" borderId="1" xfId="0" quotePrefix="1" applyFont="1" applyBorder="1" applyAlignment="1">
      <alignment vertical="center" wrapText="1"/>
    </xf>
    <xf numFmtId="0" fontId="5" fillId="0" borderId="1" xfId="0" applyFont="1" applyBorder="1" applyAlignment="1">
      <alignment vertical="center" wrapText="1"/>
    </xf>
    <xf numFmtId="176" fontId="5" fillId="0" borderId="1" xfId="0" applyNumberFormat="1" applyFont="1" applyBorder="1" applyAlignment="1">
      <alignment vertical="center" wrapText="1"/>
    </xf>
    <xf numFmtId="0" fontId="6" fillId="0" borderId="1" xfId="0" quotePrefix="1" applyFont="1" applyBorder="1" applyAlignment="1">
      <alignment horizontal="center" vertical="center" wrapText="1"/>
    </xf>
    <xf numFmtId="0" fontId="0" fillId="0" borderId="1" xfId="0" quotePrefix="1" applyFont="1" applyBorder="1" applyAlignment="1">
      <alignment vertical="center" wrapText="1"/>
    </xf>
    <xf numFmtId="0" fontId="0" fillId="0" borderId="1" xfId="0" quotePrefix="1" applyFont="1" applyBorder="1" applyAlignment="1">
      <alignment horizontal="center" vertical="center" wrapText="1"/>
    </xf>
    <xf numFmtId="176" fontId="0" fillId="0" borderId="1" xfId="0" applyNumberFormat="1" applyFont="1" applyBorder="1" applyAlignment="1">
      <alignment vertical="center" wrapText="1"/>
    </xf>
    <xf numFmtId="41" fontId="5" fillId="0" borderId="1" xfId="1" applyFont="1" applyBorder="1" applyAlignment="1">
      <alignment vertical="center" wrapText="1"/>
    </xf>
    <xf numFmtId="0" fontId="0" fillId="0" borderId="1" xfId="0" quotePrefix="1" applyBorder="1" applyAlignment="1">
      <alignment vertical="center" wrapText="1"/>
    </xf>
    <xf numFmtId="0" fontId="0" fillId="0" borderId="1" xfId="0" quotePrefix="1" applyFont="1" applyBorder="1" applyAlignment="1">
      <alignment vertical="center" wrapText="1"/>
    </xf>
    <xf numFmtId="0" fontId="0" fillId="0" borderId="0" xfId="0" quotePrefix="1">
      <alignment vertical="center"/>
    </xf>
    <xf numFmtId="0" fontId="0" fillId="0" borderId="1" xfId="0" quotePrefix="1" applyBorder="1" applyAlignment="1">
      <alignment vertical="center" wrapText="1"/>
    </xf>
    <xf numFmtId="0" fontId="0" fillId="0" borderId="1" xfId="0" quotePrefix="1" applyFont="1" applyBorder="1" applyAlignment="1">
      <alignment vertical="center" wrapText="1"/>
    </xf>
    <xf numFmtId="0" fontId="0" fillId="0" borderId="1" xfId="0" quotePrefix="1" applyFont="1" applyBorder="1" applyAlignment="1">
      <alignment horizontal="center" vertical="center" wrapText="1"/>
    </xf>
    <xf numFmtId="0" fontId="0" fillId="0" borderId="1" xfId="0" quotePrefix="1" applyBorder="1" applyAlignment="1">
      <alignment vertical="center" wrapText="1"/>
    </xf>
    <xf numFmtId="0" fontId="7" fillId="0" borderId="0" xfId="0" applyFont="1" applyAlignment="1">
      <alignment horizontal="center" vertical="center"/>
    </xf>
    <xf numFmtId="0" fontId="6" fillId="0" borderId="0" xfId="0" applyFont="1" applyAlignment="1">
      <alignment vertical="center"/>
    </xf>
    <xf numFmtId="0" fontId="6" fillId="0" borderId="0" xfId="0" applyFont="1" applyAlignment="1">
      <alignment horizontal="right" vertical="center"/>
    </xf>
    <xf numFmtId="0" fontId="6" fillId="0" borderId="1" xfId="0" quotePrefix="1" applyFont="1" applyBorder="1" applyAlignment="1">
      <alignment horizontal="center" vertical="center" wrapText="1"/>
    </xf>
    <xf numFmtId="0" fontId="0" fillId="0" borderId="1" xfId="0" quotePrefix="1" applyFont="1" applyBorder="1" applyAlignment="1">
      <alignment horizontal="distributed" vertical="center" wrapText="1"/>
    </xf>
    <xf numFmtId="0" fontId="0" fillId="0" borderId="0" xfId="0" quotePrefix="1">
      <alignment vertical="center"/>
    </xf>
    <xf numFmtId="0" fontId="2" fillId="0" borderId="1" xfId="0" quotePrefix="1" applyFont="1" applyBorder="1" applyAlignment="1">
      <alignment horizontal="center" vertical="center"/>
    </xf>
    <xf numFmtId="0" fontId="4" fillId="0" borderId="1" xfId="0" quotePrefix="1" applyFont="1" applyBorder="1" applyAlignment="1">
      <alignment horizontal="center" vertical="center" wrapText="1"/>
    </xf>
    <xf numFmtId="0" fontId="1" fillId="0" borderId="0" xfId="0" applyFont="1" applyAlignment="1">
      <alignment horizontal="center" vertical="center"/>
    </xf>
    <xf numFmtId="0" fontId="0" fillId="0" borderId="0" xfId="0" applyFont="1" applyAlignment="1">
      <alignment vertical="center"/>
    </xf>
    <xf numFmtId="0" fontId="0" fillId="0" borderId="0" xfId="0" applyAlignment="1">
      <alignment vertical="center"/>
    </xf>
    <xf numFmtId="0" fontId="0" fillId="0" borderId="1" xfId="0" applyBorder="1" applyAlignment="1">
      <alignment vertical="center" wrapText="1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24"/>
  <sheetViews>
    <sheetView tabSelected="1" view="pageBreakPreview" topLeftCell="B1" zoomScale="85" zoomScaleNormal="100" zoomScaleSheetLayoutView="85" workbookViewId="0">
      <selection activeCell="G3" sqref="G3"/>
    </sheetView>
  </sheetViews>
  <sheetFormatPr defaultRowHeight="16.5"/>
  <cols>
    <col min="1" max="1" width="0" hidden="1" customWidth="1"/>
    <col min="2" max="3" width="4.625" customWidth="1"/>
    <col min="4" max="4" width="35.625" customWidth="1"/>
    <col min="5" max="5" width="25.625" customWidth="1"/>
    <col min="6" max="6" width="60.625" customWidth="1"/>
    <col min="7" max="7" width="30.625" customWidth="1"/>
  </cols>
  <sheetData>
    <row r="1" spans="1:7" ht="24" customHeight="1">
      <c r="B1" s="23" t="s">
        <v>94</v>
      </c>
      <c r="C1" s="23"/>
      <c r="D1" s="23"/>
      <c r="E1" s="23"/>
      <c r="F1" s="23"/>
      <c r="G1" s="23"/>
    </row>
    <row r="2" spans="1:7" ht="21.95" customHeight="1">
      <c r="B2" s="24" t="s">
        <v>154</v>
      </c>
      <c r="C2" s="24"/>
      <c r="D2" s="24"/>
      <c r="E2" s="24"/>
      <c r="F2" s="25"/>
      <c r="G2" s="25"/>
    </row>
    <row r="3" spans="1:7" ht="21.95" customHeight="1">
      <c r="B3" s="26" t="s">
        <v>95</v>
      </c>
      <c r="C3" s="26"/>
      <c r="D3" s="26"/>
      <c r="E3" s="11" t="s">
        <v>96</v>
      </c>
      <c r="F3" s="11" t="s">
        <v>97</v>
      </c>
      <c r="G3" s="11" t="s">
        <v>98</v>
      </c>
    </row>
    <row r="4" spans="1:7" ht="21.95" customHeight="1">
      <c r="A4" s="2" t="s">
        <v>103</v>
      </c>
      <c r="B4" s="27" t="s">
        <v>99</v>
      </c>
      <c r="C4" s="27" t="s">
        <v>100</v>
      </c>
      <c r="D4" s="13" t="s">
        <v>104</v>
      </c>
      <c r="E4" s="14">
        <f>TRUNC(공종별집계표!F5, 0)</f>
        <v>0</v>
      </c>
      <c r="F4" s="12" t="s">
        <v>51</v>
      </c>
      <c r="G4" s="12" t="s">
        <v>51</v>
      </c>
    </row>
    <row r="5" spans="1:7" ht="21.95" customHeight="1">
      <c r="A5" s="2" t="s">
        <v>105</v>
      </c>
      <c r="B5" s="27"/>
      <c r="C5" s="27"/>
      <c r="D5" s="13" t="s">
        <v>106</v>
      </c>
      <c r="E5" s="14"/>
      <c r="F5" s="12" t="s">
        <v>51</v>
      </c>
      <c r="G5" s="12" t="s">
        <v>51</v>
      </c>
    </row>
    <row r="6" spans="1:7" ht="21.95" customHeight="1">
      <c r="A6" s="2" t="s">
        <v>107</v>
      </c>
      <c r="B6" s="27"/>
      <c r="C6" s="27"/>
      <c r="D6" s="13" t="s">
        <v>108</v>
      </c>
      <c r="E6" s="14"/>
      <c r="F6" s="12" t="s">
        <v>51</v>
      </c>
      <c r="G6" s="12" t="s">
        <v>51</v>
      </c>
    </row>
    <row r="7" spans="1:7" ht="21.95" customHeight="1">
      <c r="A7" s="2" t="s">
        <v>109</v>
      </c>
      <c r="B7" s="27"/>
      <c r="C7" s="27"/>
      <c r="D7" s="13" t="s">
        <v>110</v>
      </c>
      <c r="E7" s="14">
        <f>TRUNC(E4+E5-E6, 0)</f>
        <v>0</v>
      </c>
      <c r="F7" s="12" t="s">
        <v>51</v>
      </c>
      <c r="G7" s="12" t="s">
        <v>51</v>
      </c>
    </row>
    <row r="8" spans="1:7" ht="21.95" customHeight="1">
      <c r="A8" s="2" t="s">
        <v>111</v>
      </c>
      <c r="B8" s="27"/>
      <c r="C8" s="27" t="s">
        <v>101</v>
      </c>
      <c r="D8" s="13" t="s">
        <v>112</v>
      </c>
      <c r="E8" s="14">
        <f>TRUNC(공종별집계표!H5, 0)</f>
        <v>0</v>
      </c>
      <c r="F8" s="12" t="s">
        <v>51</v>
      </c>
      <c r="G8" s="12" t="s">
        <v>51</v>
      </c>
    </row>
    <row r="9" spans="1:7" ht="21.95" customHeight="1">
      <c r="A9" s="2" t="s">
        <v>113</v>
      </c>
      <c r="B9" s="27"/>
      <c r="C9" s="27"/>
      <c r="D9" s="13" t="s">
        <v>114</v>
      </c>
      <c r="E9" s="14">
        <f>TRUNC(E8*0.096, 0)</f>
        <v>0</v>
      </c>
      <c r="F9" s="19" t="s">
        <v>157</v>
      </c>
      <c r="G9" s="34" t="s">
        <v>160</v>
      </c>
    </row>
    <row r="10" spans="1:7" ht="21.95" customHeight="1">
      <c r="A10" s="2" t="s">
        <v>115</v>
      </c>
      <c r="B10" s="27"/>
      <c r="C10" s="27"/>
      <c r="D10" s="13" t="s">
        <v>110</v>
      </c>
      <c r="E10" s="14">
        <f>TRUNC(E8+E9, 0)</f>
        <v>0</v>
      </c>
      <c r="F10" s="12" t="s">
        <v>51</v>
      </c>
      <c r="G10" s="12" t="s">
        <v>51</v>
      </c>
    </row>
    <row r="11" spans="1:7" ht="21.95" customHeight="1">
      <c r="A11" s="2" t="s">
        <v>116</v>
      </c>
      <c r="B11" s="27"/>
      <c r="C11" s="27" t="s">
        <v>102</v>
      </c>
      <c r="D11" s="13" t="s">
        <v>117</v>
      </c>
      <c r="E11" s="14">
        <f>TRUNC(공종별집계표!J5, 0)</f>
        <v>0</v>
      </c>
      <c r="F11" s="12" t="s">
        <v>51</v>
      </c>
      <c r="G11" s="12" t="s">
        <v>51</v>
      </c>
    </row>
    <row r="12" spans="1:7" ht="21.95" customHeight="1">
      <c r="A12" s="2" t="s">
        <v>118</v>
      </c>
      <c r="B12" s="27"/>
      <c r="C12" s="27"/>
      <c r="D12" s="13" t="s">
        <v>119</v>
      </c>
      <c r="E12" s="14">
        <f>TRUNC(E10*0.038, 0)</f>
        <v>0</v>
      </c>
      <c r="F12" s="16" t="s">
        <v>150</v>
      </c>
      <c r="G12" s="34" t="s">
        <v>161</v>
      </c>
    </row>
    <row r="13" spans="1:7" ht="21.95" customHeight="1">
      <c r="A13" s="2" t="s">
        <v>120</v>
      </c>
      <c r="B13" s="27"/>
      <c r="C13" s="27"/>
      <c r="D13" s="13" t="s">
        <v>121</v>
      </c>
      <c r="E13" s="14">
        <f>TRUNC(E10*0.0087, 0)</f>
        <v>0</v>
      </c>
      <c r="F13" s="16" t="s">
        <v>151</v>
      </c>
      <c r="G13" s="34" t="s">
        <v>162</v>
      </c>
    </row>
    <row r="14" spans="1:7" ht="21.95" customHeight="1">
      <c r="A14" s="2" t="s">
        <v>122</v>
      </c>
      <c r="B14" s="27"/>
      <c r="C14" s="27"/>
      <c r="D14" s="13" t="s">
        <v>123</v>
      </c>
      <c r="E14" s="14">
        <f>TRUNC((E7+E8+E11)*0.003, 0)</f>
        <v>0</v>
      </c>
      <c r="F14" s="12" t="s">
        <v>124</v>
      </c>
      <c r="G14" s="34" t="s">
        <v>163</v>
      </c>
    </row>
    <row r="15" spans="1:7" ht="21.95" customHeight="1">
      <c r="A15" s="2" t="s">
        <v>125</v>
      </c>
      <c r="B15" s="27"/>
      <c r="C15" s="27"/>
      <c r="D15" s="13" t="s">
        <v>126</v>
      </c>
      <c r="E15" s="14">
        <f>TRUNC((E7+E10)*0.0303, 0)</f>
        <v>0</v>
      </c>
      <c r="F15" s="19" t="s">
        <v>158</v>
      </c>
      <c r="G15" s="34" t="s">
        <v>164</v>
      </c>
    </row>
    <row r="16" spans="1:7" ht="21.95" customHeight="1">
      <c r="A16" s="2" t="s">
        <v>127</v>
      </c>
      <c r="B16" s="27"/>
      <c r="C16" s="27"/>
      <c r="D16" s="13" t="s">
        <v>110</v>
      </c>
      <c r="E16" s="14">
        <f>SUM(E11:E15)</f>
        <v>0</v>
      </c>
      <c r="F16" s="12" t="s">
        <v>51</v>
      </c>
      <c r="G16" s="12" t="s">
        <v>51</v>
      </c>
    </row>
    <row r="17" spans="1:7" ht="21.95" customHeight="1">
      <c r="A17" s="2" t="s">
        <v>128</v>
      </c>
      <c r="B17" s="20" t="s">
        <v>129</v>
      </c>
      <c r="C17" s="20"/>
      <c r="D17" s="21"/>
      <c r="E17" s="14">
        <f>TRUNC(E7+E10+E16, 0)</f>
        <v>0</v>
      </c>
      <c r="F17" s="12" t="s">
        <v>51</v>
      </c>
      <c r="G17" s="12" t="s">
        <v>51</v>
      </c>
    </row>
    <row r="18" spans="1:7" ht="21.95" customHeight="1">
      <c r="A18" s="2" t="s">
        <v>130</v>
      </c>
      <c r="B18" s="20" t="s">
        <v>131</v>
      </c>
      <c r="C18" s="20"/>
      <c r="D18" s="21"/>
      <c r="E18" s="14">
        <f>TRUNC(E17*0.06, 0)</f>
        <v>0</v>
      </c>
      <c r="F18" s="12" t="s">
        <v>132</v>
      </c>
      <c r="G18" s="34" t="s">
        <v>165</v>
      </c>
    </row>
    <row r="19" spans="1:7" ht="21.95" customHeight="1">
      <c r="A19" s="2" t="s">
        <v>133</v>
      </c>
      <c r="B19" s="20" t="s">
        <v>134</v>
      </c>
      <c r="C19" s="20"/>
      <c r="D19" s="21"/>
      <c r="E19" s="14">
        <f>TRUNC((E10+E16+E18)*0.1051, 0)</f>
        <v>0</v>
      </c>
      <c r="F19" s="19" t="s">
        <v>159</v>
      </c>
      <c r="G19" s="34" t="s">
        <v>166</v>
      </c>
    </row>
    <row r="20" spans="1:7" ht="21.95" customHeight="1">
      <c r="A20" s="18"/>
      <c r="B20" s="22" t="s">
        <v>153</v>
      </c>
      <c r="C20" s="20"/>
      <c r="D20" s="21"/>
      <c r="E20" s="14">
        <f>공종별집계표!L8</f>
        <v>0</v>
      </c>
      <c r="F20" s="16"/>
      <c r="G20" s="17"/>
    </row>
    <row r="21" spans="1:7" ht="21.95" customHeight="1">
      <c r="A21" s="2" t="s">
        <v>135</v>
      </c>
      <c r="B21" s="20" t="s">
        <v>136</v>
      </c>
      <c r="C21" s="20"/>
      <c r="D21" s="21"/>
      <c r="E21" s="14">
        <f>TRUNC(E17+E18+E19+E20, 0)</f>
        <v>0</v>
      </c>
      <c r="F21" s="12" t="s">
        <v>51</v>
      </c>
      <c r="G21" s="12" t="s">
        <v>51</v>
      </c>
    </row>
    <row r="22" spans="1:7" ht="21.95" customHeight="1">
      <c r="A22" s="2" t="s">
        <v>137</v>
      </c>
      <c r="B22" s="20" t="s">
        <v>138</v>
      </c>
      <c r="C22" s="20"/>
      <c r="D22" s="21"/>
      <c r="E22" s="14">
        <f>TRUNC(E21*0.1, 0)</f>
        <v>0</v>
      </c>
      <c r="F22" s="12" t="s">
        <v>139</v>
      </c>
      <c r="G22" s="12" t="s">
        <v>51</v>
      </c>
    </row>
    <row r="23" spans="1:7" ht="21.95" customHeight="1">
      <c r="A23" s="2" t="s">
        <v>140</v>
      </c>
      <c r="B23" s="20" t="s">
        <v>141</v>
      </c>
      <c r="C23" s="20"/>
      <c r="D23" s="21"/>
      <c r="E23" s="14">
        <f>TRUNC(E21+E22, 0)</f>
        <v>0</v>
      </c>
      <c r="F23" s="12" t="s">
        <v>51</v>
      </c>
      <c r="G23" s="12" t="s">
        <v>51</v>
      </c>
    </row>
    <row r="24" spans="1:7" ht="21.95" customHeight="1">
      <c r="A24" s="2" t="s">
        <v>142</v>
      </c>
      <c r="B24" s="20" t="s">
        <v>143</v>
      </c>
      <c r="C24" s="20"/>
      <c r="D24" s="21"/>
      <c r="E24" s="14">
        <f>TRUNC(E23, -3)</f>
        <v>0</v>
      </c>
      <c r="F24" s="12" t="s">
        <v>51</v>
      </c>
      <c r="G24" s="34" t="s">
        <v>167</v>
      </c>
    </row>
  </sheetData>
  <mergeCells count="16">
    <mergeCell ref="B1:G1"/>
    <mergeCell ref="B2:E2"/>
    <mergeCell ref="F2:G2"/>
    <mergeCell ref="B3:D3"/>
    <mergeCell ref="B4:B16"/>
    <mergeCell ref="C4:C7"/>
    <mergeCell ref="C8:C10"/>
    <mergeCell ref="C11:C16"/>
    <mergeCell ref="B24:D24"/>
    <mergeCell ref="B17:D17"/>
    <mergeCell ref="B18:D18"/>
    <mergeCell ref="B19:D19"/>
    <mergeCell ref="B21:D21"/>
    <mergeCell ref="B22:D22"/>
    <mergeCell ref="B23:D23"/>
    <mergeCell ref="B20:D20"/>
  </mergeCells>
  <phoneticPr fontId="3" type="noConversion"/>
  <pageMargins left="0.78740157480314954" right="0" top="0.39370078740157477" bottom="0.39370078740157477" header="0" footer="0"/>
  <pageSetup paperSize="9" scale="77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T29"/>
  <sheetViews>
    <sheetView view="pageBreakPreview" zoomScale="80" zoomScaleNormal="100" zoomScaleSheetLayoutView="80" workbookViewId="0">
      <selection activeCell="F29" sqref="F29:J29"/>
    </sheetView>
  </sheetViews>
  <sheetFormatPr defaultRowHeight="16.5"/>
  <cols>
    <col min="1" max="1" width="40.625" customWidth="1"/>
    <col min="2" max="2" width="20.625" customWidth="1"/>
    <col min="3" max="4" width="4.625" customWidth="1"/>
    <col min="5" max="12" width="13.625" customWidth="1"/>
    <col min="13" max="13" width="12.625" customWidth="1"/>
    <col min="14" max="16" width="2.625" hidden="1" customWidth="1"/>
    <col min="17" max="19" width="1.625" hidden="1" customWidth="1"/>
    <col min="20" max="20" width="18.625" hidden="1" customWidth="1"/>
  </cols>
  <sheetData>
    <row r="1" spans="1:20" ht="30" customHeight="1">
      <c r="A1" s="31" t="s">
        <v>0</v>
      </c>
      <c r="B1" s="31"/>
      <c r="C1" s="31"/>
      <c r="D1" s="31"/>
      <c r="E1" s="31"/>
      <c r="F1" s="31"/>
      <c r="G1" s="31"/>
      <c r="H1" s="31"/>
      <c r="I1" s="31"/>
      <c r="J1" s="31"/>
      <c r="K1" s="31"/>
      <c r="L1" s="31"/>
      <c r="M1" s="31"/>
    </row>
    <row r="2" spans="1:20" ht="30" customHeight="1">
      <c r="A2" s="33" t="s">
        <v>155</v>
      </c>
      <c r="B2" s="32"/>
      <c r="C2" s="32"/>
      <c r="D2" s="32"/>
      <c r="E2" s="32"/>
      <c r="F2" s="32"/>
      <c r="G2" s="32"/>
      <c r="H2" s="32"/>
      <c r="I2" s="32"/>
      <c r="J2" s="32"/>
      <c r="K2" s="32"/>
      <c r="L2" s="32"/>
      <c r="M2" s="32"/>
    </row>
    <row r="3" spans="1:20" ht="30" customHeight="1">
      <c r="A3" s="29" t="s">
        <v>1</v>
      </c>
      <c r="B3" s="29" t="s">
        <v>2</v>
      </c>
      <c r="C3" s="29" t="s">
        <v>3</v>
      </c>
      <c r="D3" s="29" t="s">
        <v>4</v>
      </c>
      <c r="E3" s="29" t="s">
        <v>5</v>
      </c>
      <c r="F3" s="29"/>
      <c r="G3" s="29" t="s">
        <v>8</v>
      </c>
      <c r="H3" s="29"/>
      <c r="I3" s="29" t="s">
        <v>9</v>
      </c>
      <c r="J3" s="29"/>
      <c r="K3" s="29" t="s">
        <v>10</v>
      </c>
      <c r="L3" s="29"/>
      <c r="M3" s="29" t="s">
        <v>11</v>
      </c>
      <c r="N3" s="28" t="s">
        <v>12</v>
      </c>
      <c r="O3" s="28" t="s">
        <v>13</v>
      </c>
      <c r="P3" s="28" t="s">
        <v>14</v>
      </c>
      <c r="Q3" s="28" t="s">
        <v>15</v>
      </c>
      <c r="R3" s="28" t="s">
        <v>16</v>
      </c>
      <c r="S3" s="28" t="s">
        <v>17</v>
      </c>
      <c r="T3" s="28" t="s">
        <v>18</v>
      </c>
    </row>
    <row r="4" spans="1:20" ht="30" customHeight="1">
      <c r="A4" s="30"/>
      <c r="B4" s="30"/>
      <c r="C4" s="30"/>
      <c r="D4" s="30"/>
      <c r="E4" s="7" t="s">
        <v>6</v>
      </c>
      <c r="F4" s="7" t="s">
        <v>7</v>
      </c>
      <c r="G4" s="7" t="s">
        <v>6</v>
      </c>
      <c r="H4" s="7" t="s">
        <v>7</v>
      </c>
      <c r="I4" s="7" t="s">
        <v>6</v>
      </c>
      <c r="J4" s="7" t="s">
        <v>7</v>
      </c>
      <c r="K4" s="7" t="s">
        <v>6</v>
      </c>
      <c r="L4" s="7" t="s">
        <v>7</v>
      </c>
      <c r="M4" s="30"/>
      <c r="N4" s="28"/>
      <c r="O4" s="28"/>
      <c r="P4" s="28"/>
      <c r="Q4" s="28"/>
      <c r="R4" s="28"/>
      <c r="S4" s="28"/>
      <c r="T4" s="28"/>
    </row>
    <row r="5" spans="1:20" ht="30" customHeight="1">
      <c r="A5" s="8" t="s">
        <v>50</v>
      </c>
      <c r="B5" s="8" t="s">
        <v>51</v>
      </c>
      <c r="C5" s="8" t="s">
        <v>51</v>
      </c>
      <c r="D5" s="9">
        <v>1</v>
      </c>
      <c r="E5" s="10">
        <f>F6+F7+F8</f>
        <v>0</v>
      </c>
      <c r="F5" s="10">
        <f>E5*D5</f>
        <v>0</v>
      </c>
      <c r="G5" s="10">
        <f>H6+H7+H8</f>
        <v>0</v>
      </c>
      <c r="H5" s="10">
        <f>G5*D5</f>
        <v>0</v>
      </c>
      <c r="I5" s="10">
        <f>SUM(J6:J7)</f>
        <v>0</v>
      </c>
      <c r="J5" s="10">
        <f>I5*D5</f>
        <v>0</v>
      </c>
      <c r="K5" s="10">
        <f t="shared" ref="K5:L8" si="0">E5+G5+I5</f>
        <v>0</v>
      </c>
      <c r="L5" s="10">
        <f t="shared" si="0"/>
        <v>0</v>
      </c>
      <c r="M5" s="8" t="s">
        <v>51</v>
      </c>
      <c r="N5" s="5" t="s">
        <v>52</v>
      </c>
      <c r="O5" s="5" t="s">
        <v>51</v>
      </c>
      <c r="P5" s="5" t="s">
        <v>51</v>
      </c>
      <c r="Q5" s="5" t="s">
        <v>51</v>
      </c>
      <c r="R5" s="1">
        <v>1</v>
      </c>
      <c r="S5" s="5" t="s">
        <v>51</v>
      </c>
      <c r="T5" s="6"/>
    </row>
    <row r="6" spans="1:20" ht="30" customHeight="1">
      <c r="A6" s="8" t="s">
        <v>53</v>
      </c>
      <c r="B6" s="8" t="s">
        <v>51</v>
      </c>
      <c r="C6" s="8" t="s">
        <v>51</v>
      </c>
      <c r="D6" s="9">
        <v>1</v>
      </c>
      <c r="E6" s="10">
        <f>공종별내역서!F8</f>
        <v>0</v>
      </c>
      <c r="F6" s="10">
        <f>E6*D6</f>
        <v>0</v>
      </c>
      <c r="G6" s="10">
        <f>공종별내역서!H8</f>
        <v>0</v>
      </c>
      <c r="H6" s="10">
        <f>G6*D6</f>
        <v>0</v>
      </c>
      <c r="I6" s="10">
        <f>공종별내역서!J8</f>
        <v>0</v>
      </c>
      <c r="J6" s="10">
        <f>I6*D6</f>
        <v>0</v>
      </c>
      <c r="K6" s="10">
        <f t="shared" si="0"/>
        <v>0</v>
      </c>
      <c r="L6" s="10">
        <f t="shared" si="0"/>
        <v>0</v>
      </c>
      <c r="M6" s="8" t="s">
        <v>51</v>
      </c>
      <c r="N6" s="5" t="s">
        <v>54</v>
      </c>
      <c r="O6" s="5" t="s">
        <v>51</v>
      </c>
      <c r="P6" s="5" t="s">
        <v>52</v>
      </c>
      <c r="Q6" s="5" t="s">
        <v>51</v>
      </c>
      <c r="R6" s="1">
        <v>2</v>
      </c>
      <c r="S6" s="5" t="s">
        <v>51</v>
      </c>
      <c r="T6" s="6"/>
    </row>
    <row r="7" spans="1:20" ht="30" customHeight="1">
      <c r="A7" s="8" t="s">
        <v>67</v>
      </c>
      <c r="B7" s="8" t="s">
        <v>51</v>
      </c>
      <c r="C7" s="8" t="s">
        <v>51</v>
      </c>
      <c r="D7" s="9">
        <v>1</v>
      </c>
      <c r="E7" s="10">
        <f>공종별내역서!F19</f>
        <v>0</v>
      </c>
      <c r="F7" s="10">
        <f>E7*D7</f>
        <v>0</v>
      </c>
      <c r="G7" s="10">
        <f>공종별내역서!H19</f>
        <v>0</v>
      </c>
      <c r="H7" s="10">
        <f>G7*D7</f>
        <v>0</v>
      </c>
      <c r="I7" s="10">
        <f>공종별내역서!J19</f>
        <v>0</v>
      </c>
      <c r="J7" s="10">
        <f>I7*D7</f>
        <v>0</v>
      </c>
      <c r="K7" s="10">
        <f t="shared" si="0"/>
        <v>0</v>
      </c>
      <c r="L7" s="10">
        <f t="shared" si="0"/>
        <v>0</v>
      </c>
      <c r="M7" s="8" t="s">
        <v>51</v>
      </c>
      <c r="N7" s="5" t="s">
        <v>68</v>
      </c>
      <c r="O7" s="5" t="s">
        <v>51</v>
      </c>
      <c r="P7" s="5" t="s">
        <v>52</v>
      </c>
      <c r="Q7" s="5" t="s">
        <v>51</v>
      </c>
      <c r="R7" s="1">
        <v>2</v>
      </c>
      <c r="S7" s="5" t="s">
        <v>51</v>
      </c>
      <c r="T7" s="6"/>
    </row>
    <row r="8" spans="1:20" ht="30" customHeight="1">
      <c r="A8" s="8" t="s">
        <v>87</v>
      </c>
      <c r="B8" s="8" t="s">
        <v>51</v>
      </c>
      <c r="C8" s="8" t="s">
        <v>51</v>
      </c>
      <c r="D8" s="9">
        <v>1</v>
      </c>
      <c r="E8" s="10">
        <f>공종별내역서!F26</f>
        <v>0</v>
      </c>
      <c r="F8" s="10">
        <f>E8*D8</f>
        <v>0</v>
      </c>
      <c r="G8" s="10">
        <f>공종별내역서!H26</f>
        <v>0</v>
      </c>
      <c r="H8" s="10">
        <f>G8*D8</f>
        <v>0</v>
      </c>
      <c r="I8" s="10">
        <f>공종별내역서!J26</f>
        <v>0</v>
      </c>
      <c r="J8" s="10">
        <f>I8*D8</f>
        <v>0</v>
      </c>
      <c r="K8" s="10">
        <f t="shared" si="0"/>
        <v>0</v>
      </c>
      <c r="L8" s="10">
        <f t="shared" si="0"/>
        <v>0</v>
      </c>
      <c r="M8" s="8" t="s">
        <v>51</v>
      </c>
      <c r="N8" s="5" t="s">
        <v>88</v>
      </c>
      <c r="O8" s="5" t="s">
        <v>51</v>
      </c>
      <c r="P8" s="5" t="s">
        <v>52</v>
      </c>
      <c r="Q8" s="5" t="s">
        <v>51</v>
      </c>
      <c r="R8" s="1">
        <v>2</v>
      </c>
      <c r="S8" s="5" t="s">
        <v>51</v>
      </c>
      <c r="T8" s="6"/>
    </row>
    <row r="9" spans="1:20" ht="30" customHeight="1">
      <c r="A9" s="9"/>
      <c r="B9" s="9"/>
      <c r="C9" s="9"/>
      <c r="D9" s="9"/>
      <c r="E9" s="9"/>
      <c r="F9" s="9"/>
      <c r="G9" s="9"/>
      <c r="H9" s="9"/>
      <c r="I9" s="9"/>
      <c r="J9" s="9"/>
      <c r="K9" s="9"/>
      <c r="L9" s="9"/>
      <c r="M9" s="9"/>
      <c r="T9" s="4"/>
    </row>
    <row r="10" spans="1:20" ht="30" customHeight="1">
      <c r="A10" s="9"/>
      <c r="B10" s="9"/>
      <c r="C10" s="9"/>
      <c r="D10" s="9"/>
      <c r="E10" s="9"/>
      <c r="F10" s="9"/>
      <c r="G10" s="9"/>
      <c r="H10" s="9"/>
      <c r="I10" s="9"/>
      <c r="J10" s="9"/>
      <c r="K10" s="9"/>
      <c r="L10" s="9"/>
      <c r="M10" s="9"/>
      <c r="T10" s="4"/>
    </row>
    <row r="11" spans="1:20" ht="30" customHeight="1">
      <c r="A11" s="9"/>
      <c r="B11" s="9"/>
      <c r="C11" s="9"/>
      <c r="D11" s="9"/>
      <c r="E11" s="9"/>
      <c r="F11" s="9"/>
      <c r="G11" s="9"/>
      <c r="H11" s="9"/>
      <c r="I11" s="9"/>
      <c r="J11" s="9"/>
      <c r="K11" s="9"/>
      <c r="L11" s="9"/>
      <c r="M11" s="9"/>
      <c r="T11" s="4"/>
    </row>
    <row r="12" spans="1:20" ht="30" customHeight="1">
      <c r="A12" s="9"/>
      <c r="B12" s="9"/>
      <c r="C12" s="9"/>
      <c r="D12" s="9"/>
      <c r="E12" s="9"/>
      <c r="F12" s="9"/>
      <c r="G12" s="9"/>
      <c r="H12" s="9"/>
      <c r="I12" s="9"/>
      <c r="J12" s="9"/>
      <c r="K12" s="9"/>
      <c r="L12" s="9"/>
      <c r="M12" s="9"/>
      <c r="T12" s="4"/>
    </row>
    <row r="13" spans="1:20" ht="30" customHeight="1">
      <c r="A13" s="9"/>
      <c r="B13" s="9"/>
      <c r="C13" s="9"/>
      <c r="D13" s="9"/>
      <c r="E13" s="9"/>
      <c r="F13" s="9"/>
      <c r="G13" s="9"/>
      <c r="H13" s="9"/>
      <c r="I13" s="9"/>
      <c r="J13" s="9"/>
      <c r="K13" s="9"/>
      <c r="L13" s="9"/>
      <c r="M13" s="9"/>
      <c r="T13" s="4"/>
    </row>
    <row r="14" spans="1:20" ht="30" customHeight="1">
      <c r="A14" s="9"/>
      <c r="B14" s="9"/>
      <c r="C14" s="9"/>
      <c r="D14" s="9"/>
      <c r="E14" s="9"/>
      <c r="F14" s="9"/>
      <c r="G14" s="9"/>
      <c r="H14" s="9"/>
      <c r="I14" s="9"/>
      <c r="J14" s="9"/>
      <c r="K14" s="9"/>
      <c r="L14" s="9"/>
      <c r="M14" s="9"/>
      <c r="T14" s="4"/>
    </row>
    <row r="15" spans="1:20" ht="30" customHeight="1">
      <c r="A15" s="9"/>
      <c r="B15" s="9"/>
      <c r="C15" s="9"/>
      <c r="D15" s="9"/>
      <c r="E15" s="9"/>
      <c r="F15" s="9"/>
      <c r="G15" s="9"/>
      <c r="H15" s="9"/>
      <c r="I15" s="9"/>
      <c r="J15" s="9"/>
      <c r="K15" s="9"/>
      <c r="L15" s="9"/>
      <c r="M15" s="9"/>
      <c r="T15" s="4"/>
    </row>
    <row r="16" spans="1:20" ht="30" customHeight="1">
      <c r="A16" s="9"/>
      <c r="B16" s="9"/>
      <c r="C16" s="9"/>
      <c r="D16" s="9"/>
      <c r="E16" s="9"/>
      <c r="F16" s="9"/>
      <c r="G16" s="9"/>
      <c r="H16" s="9"/>
      <c r="I16" s="9"/>
      <c r="J16" s="9"/>
      <c r="K16" s="9"/>
      <c r="L16" s="9"/>
      <c r="M16" s="9"/>
      <c r="T16" s="4"/>
    </row>
    <row r="17" spans="1:20" ht="30" customHeight="1">
      <c r="A17" s="9"/>
      <c r="B17" s="9"/>
      <c r="C17" s="9"/>
      <c r="D17" s="9"/>
      <c r="E17" s="9"/>
      <c r="F17" s="9"/>
      <c r="G17" s="9"/>
      <c r="H17" s="9"/>
      <c r="I17" s="9"/>
      <c r="J17" s="9"/>
      <c r="K17" s="9"/>
      <c r="L17" s="9"/>
      <c r="M17" s="9"/>
      <c r="T17" s="4"/>
    </row>
    <row r="18" spans="1:20" ht="30" customHeight="1">
      <c r="A18" s="9"/>
      <c r="B18" s="9"/>
      <c r="C18" s="9"/>
      <c r="D18" s="9"/>
      <c r="E18" s="9"/>
      <c r="F18" s="9"/>
      <c r="G18" s="9"/>
      <c r="H18" s="9"/>
      <c r="I18" s="9"/>
      <c r="J18" s="9"/>
      <c r="K18" s="9"/>
      <c r="L18" s="9"/>
      <c r="M18" s="9"/>
      <c r="T18" s="4"/>
    </row>
    <row r="19" spans="1:20" ht="30" hidden="1" customHeight="1">
      <c r="A19" s="9"/>
      <c r="B19" s="9"/>
      <c r="C19" s="9"/>
      <c r="D19" s="9"/>
      <c r="E19" s="9"/>
      <c r="F19" s="9"/>
      <c r="G19" s="9"/>
      <c r="H19" s="9"/>
      <c r="I19" s="9"/>
      <c r="J19" s="9"/>
      <c r="K19" s="9"/>
      <c r="L19" s="9"/>
      <c r="M19" s="9"/>
      <c r="T19" s="4"/>
    </row>
    <row r="20" spans="1:20" ht="30" hidden="1" customHeight="1">
      <c r="A20" s="9"/>
      <c r="B20" s="9"/>
      <c r="C20" s="9"/>
      <c r="D20" s="9"/>
      <c r="E20" s="9"/>
      <c r="F20" s="9"/>
      <c r="G20" s="9"/>
      <c r="H20" s="9"/>
      <c r="I20" s="9"/>
      <c r="J20" s="9"/>
      <c r="K20" s="9"/>
      <c r="L20" s="9"/>
      <c r="M20" s="9"/>
      <c r="T20" s="4"/>
    </row>
    <row r="21" spans="1:20" ht="30" hidden="1" customHeight="1">
      <c r="A21" s="9"/>
      <c r="B21" s="9"/>
      <c r="C21" s="9"/>
      <c r="D21" s="9"/>
      <c r="E21" s="9"/>
      <c r="F21" s="9"/>
      <c r="G21" s="9"/>
      <c r="H21" s="9"/>
      <c r="I21" s="9"/>
      <c r="J21" s="9"/>
      <c r="K21" s="9"/>
      <c r="L21" s="9"/>
      <c r="M21" s="9"/>
      <c r="T21" s="4"/>
    </row>
    <row r="22" spans="1:20" ht="30" customHeight="1">
      <c r="A22" s="9"/>
      <c r="B22" s="9"/>
      <c r="C22" s="9"/>
      <c r="D22" s="9"/>
      <c r="E22" s="9"/>
      <c r="F22" s="9"/>
      <c r="G22" s="9"/>
      <c r="H22" s="9"/>
      <c r="I22" s="9"/>
      <c r="J22" s="9"/>
      <c r="K22" s="9"/>
      <c r="L22" s="9"/>
      <c r="M22" s="9"/>
      <c r="T22" s="4"/>
    </row>
    <row r="23" spans="1:20" ht="30" customHeight="1">
      <c r="A23" s="9"/>
      <c r="B23" s="9"/>
      <c r="C23" s="9"/>
      <c r="D23" s="9"/>
      <c r="E23" s="9"/>
      <c r="F23" s="9"/>
      <c r="G23" s="9"/>
      <c r="H23" s="9"/>
      <c r="I23" s="9"/>
      <c r="J23" s="9"/>
      <c r="K23" s="9"/>
      <c r="L23" s="9"/>
      <c r="M23" s="9"/>
      <c r="T23" s="4"/>
    </row>
    <row r="24" spans="1:20" ht="30" customHeight="1">
      <c r="A24" s="9"/>
      <c r="B24" s="9"/>
      <c r="C24" s="9"/>
      <c r="D24" s="9"/>
      <c r="E24" s="9"/>
      <c r="F24" s="9"/>
      <c r="G24" s="9"/>
      <c r="H24" s="9"/>
      <c r="I24" s="9"/>
      <c r="J24" s="9"/>
      <c r="K24" s="9"/>
      <c r="L24" s="9"/>
      <c r="M24" s="9"/>
      <c r="T24" s="4"/>
    </row>
    <row r="25" spans="1:20" ht="30" customHeight="1">
      <c r="A25" s="9"/>
      <c r="B25" s="9"/>
      <c r="C25" s="9"/>
      <c r="D25" s="9"/>
      <c r="E25" s="9"/>
      <c r="F25" s="9"/>
      <c r="G25" s="9"/>
      <c r="H25" s="9"/>
      <c r="I25" s="9"/>
      <c r="J25" s="9"/>
      <c r="K25" s="9"/>
      <c r="L25" s="9"/>
      <c r="M25" s="9"/>
      <c r="T25" s="4"/>
    </row>
    <row r="26" spans="1:20" ht="30" customHeight="1">
      <c r="A26" s="9"/>
      <c r="B26" s="9"/>
      <c r="C26" s="9"/>
      <c r="D26" s="9"/>
      <c r="E26" s="9"/>
      <c r="F26" s="9"/>
      <c r="G26" s="9"/>
      <c r="H26" s="9"/>
      <c r="I26" s="9"/>
      <c r="J26" s="9"/>
      <c r="K26" s="9"/>
      <c r="L26" s="9"/>
      <c r="M26" s="9"/>
      <c r="T26" s="4"/>
    </row>
    <row r="27" spans="1:20" ht="30" customHeight="1">
      <c r="A27" s="9"/>
      <c r="B27" s="9"/>
      <c r="C27" s="9"/>
      <c r="D27" s="9"/>
      <c r="E27" s="9"/>
      <c r="F27" s="9"/>
      <c r="G27" s="9"/>
      <c r="H27" s="9"/>
      <c r="I27" s="9"/>
      <c r="J27" s="9"/>
      <c r="K27" s="9"/>
      <c r="L27" s="9"/>
      <c r="M27" s="9"/>
      <c r="T27" s="4"/>
    </row>
    <row r="28" spans="1:20" ht="30" customHeight="1">
      <c r="A28" s="9"/>
      <c r="B28" s="9"/>
      <c r="C28" s="9"/>
      <c r="D28" s="9"/>
      <c r="E28" s="9"/>
      <c r="F28" s="9"/>
      <c r="G28" s="9"/>
      <c r="H28" s="9"/>
      <c r="I28" s="9"/>
      <c r="J28" s="9"/>
      <c r="K28" s="9"/>
      <c r="L28" s="9"/>
      <c r="M28" s="9"/>
      <c r="T28" s="4"/>
    </row>
    <row r="29" spans="1:20" ht="30" customHeight="1">
      <c r="A29" s="9" t="s">
        <v>65</v>
      </c>
      <c r="B29" s="9"/>
      <c r="C29" s="9"/>
      <c r="D29" s="9"/>
      <c r="E29" s="9"/>
      <c r="F29" s="10">
        <f>F5</f>
        <v>0</v>
      </c>
      <c r="G29" s="9"/>
      <c r="H29" s="10">
        <f>H5</f>
        <v>0</v>
      </c>
      <c r="I29" s="9"/>
      <c r="J29" s="10">
        <f>J5</f>
        <v>0</v>
      </c>
      <c r="K29" s="9"/>
      <c r="L29" s="10">
        <f>L5</f>
        <v>0</v>
      </c>
      <c r="M29" s="9"/>
      <c r="T29" s="4"/>
    </row>
  </sheetData>
  <mergeCells count="18">
    <mergeCell ref="A1:M1"/>
    <mergeCell ref="A2:M2"/>
    <mergeCell ref="A3:A4"/>
    <mergeCell ref="B3:B4"/>
    <mergeCell ref="C3:C4"/>
    <mergeCell ref="D3:D4"/>
    <mergeCell ref="E3:F3"/>
    <mergeCell ref="G3:H3"/>
    <mergeCell ref="I3:J3"/>
    <mergeCell ref="K3:L3"/>
    <mergeCell ref="S3:S4"/>
    <mergeCell ref="T3:T4"/>
    <mergeCell ref="M3:M4"/>
    <mergeCell ref="N3:N4"/>
    <mergeCell ref="O3:O4"/>
    <mergeCell ref="P3:P4"/>
    <mergeCell ref="Q3:Q4"/>
    <mergeCell ref="R3:R4"/>
  </mergeCells>
  <phoneticPr fontId="3" type="noConversion"/>
  <pageMargins left="0.78740157480314954" right="0" top="0.39370078740157477" bottom="0.39370078740157477" header="0" footer="0"/>
  <pageSetup paperSize="9" scale="65" fitToHeight="0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AV26"/>
  <sheetViews>
    <sheetView view="pageBreakPreview" zoomScale="80" zoomScaleNormal="85" zoomScaleSheetLayoutView="80" workbookViewId="0">
      <selection activeCell="G21" sqref="G21"/>
    </sheetView>
  </sheetViews>
  <sheetFormatPr defaultRowHeight="16.5"/>
  <cols>
    <col min="1" max="2" width="30.625" customWidth="1"/>
    <col min="3" max="3" width="4.625" customWidth="1"/>
    <col min="4" max="4" width="8.625" customWidth="1"/>
    <col min="5" max="12" width="13.625" customWidth="1"/>
    <col min="13" max="13" width="12.625" customWidth="1"/>
    <col min="14" max="43" width="2.625" hidden="1" customWidth="1"/>
    <col min="44" max="44" width="10.625" hidden="1" customWidth="1"/>
    <col min="45" max="46" width="1.625" hidden="1" customWidth="1"/>
    <col min="47" max="47" width="24.625" hidden="1" customWidth="1"/>
    <col min="48" max="48" width="10.625" hidden="1" customWidth="1"/>
  </cols>
  <sheetData>
    <row r="1" spans="1:48" ht="30" customHeight="1">
      <c r="A1" s="32" t="str">
        <f>공종별집계표!A2</f>
        <v>[ 서울양천우체국 대수선공사_건축 ]</v>
      </c>
      <c r="B1" s="32"/>
      <c r="C1" s="32"/>
      <c r="D1" s="32"/>
      <c r="E1" s="32"/>
      <c r="F1" s="32"/>
      <c r="G1" s="32"/>
      <c r="H1" s="32"/>
      <c r="I1" s="32"/>
      <c r="J1" s="32"/>
      <c r="K1" s="32"/>
      <c r="L1" s="32"/>
      <c r="M1" s="32"/>
    </row>
    <row r="2" spans="1:48" ht="16.5" customHeight="1">
      <c r="A2" s="29" t="s">
        <v>1</v>
      </c>
      <c r="B2" s="29" t="s">
        <v>2</v>
      </c>
      <c r="C2" s="29" t="s">
        <v>3</v>
      </c>
      <c r="D2" s="29" t="s">
        <v>4</v>
      </c>
      <c r="E2" s="29" t="s">
        <v>5</v>
      </c>
      <c r="F2" s="29"/>
      <c r="G2" s="29" t="s">
        <v>8</v>
      </c>
      <c r="H2" s="29"/>
      <c r="I2" s="29" t="s">
        <v>9</v>
      </c>
      <c r="J2" s="29"/>
      <c r="K2" s="29" t="s">
        <v>10</v>
      </c>
      <c r="L2" s="29"/>
      <c r="M2" s="29" t="s">
        <v>11</v>
      </c>
      <c r="N2" s="28" t="s">
        <v>19</v>
      </c>
      <c r="O2" s="28" t="s">
        <v>13</v>
      </c>
      <c r="P2" s="28" t="s">
        <v>20</v>
      </c>
      <c r="Q2" s="28" t="s">
        <v>12</v>
      </c>
      <c r="R2" s="28" t="s">
        <v>21</v>
      </c>
      <c r="S2" s="28" t="s">
        <v>22</v>
      </c>
      <c r="T2" s="28" t="s">
        <v>23</v>
      </c>
      <c r="U2" s="28" t="s">
        <v>24</v>
      </c>
      <c r="V2" s="28" t="s">
        <v>25</v>
      </c>
      <c r="W2" s="28" t="s">
        <v>26</v>
      </c>
      <c r="X2" s="28" t="s">
        <v>27</v>
      </c>
      <c r="Y2" s="28" t="s">
        <v>28</v>
      </c>
      <c r="Z2" s="28" t="s">
        <v>29</v>
      </c>
      <c r="AA2" s="28" t="s">
        <v>30</v>
      </c>
      <c r="AB2" s="28" t="s">
        <v>31</v>
      </c>
      <c r="AC2" s="28" t="s">
        <v>32</v>
      </c>
      <c r="AD2" s="28" t="s">
        <v>33</v>
      </c>
      <c r="AE2" s="28" t="s">
        <v>34</v>
      </c>
      <c r="AF2" s="28" t="s">
        <v>35</v>
      </c>
      <c r="AG2" s="28" t="s">
        <v>36</v>
      </c>
      <c r="AH2" s="28" t="s">
        <v>37</v>
      </c>
      <c r="AI2" s="28" t="s">
        <v>38</v>
      </c>
      <c r="AJ2" s="28" t="s">
        <v>39</v>
      </c>
      <c r="AK2" s="28" t="s">
        <v>40</v>
      </c>
      <c r="AL2" s="28" t="s">
        <v>41</v>
      </c>
      <c r="AM2" s="28" t="s">
        <v>42</v>
      </c>
      <c r="AN2" s="28" t="s">
        <v>43</v>
      </c>
      <c r="AO2" s="28" t="s">
        <v>44</v>
      </c>
      <c r="AP2" s="28" t="s">
        <v>45</v>
      </c>
      <c r="AQ2" s="28" t="s">
        <v>46</v>
      </c>
      <c r="AR2" s="28" t="s">
        <v>47</v>
      </c>
      <c r="AS2" s="28" t="s">
        <v>15</v>
      </c>
      <c r="AT2" s="28" t="s">
        <v>16</v>
      </c>
      <c r="AU2" s="28" t="s">
        <v>48</v>
      </c>
      <c r="AV2" s="28" t="s">
        <v>49</v>
      </c>
    </row>
    <row r="3" spans="1:48" ht="16.5" customHeight="1">
      <c r="A3" s="29"/>
      <c r="B3" s="29"/>
      <c r="C3" s="29"/>
      <c r="D3" s="29"/>
      <c r="E3" s="3" t="s">
        <v>6</v>
      </c>
      <c r="F3" s="3" t="s">
        <v>7</v>
      </c>
      <c r="G3" s="3" t="s">
        <v>6</v>
      </c>
      <c r="H3" s="3" t="s">
        <v>7</v>
      </c>
      <c r="I3" s="3" t="s">
        <v>6</v>
      </c>
      <c r="J3" s="3" t="s">
        <v>7</v>
      </c>
      <c r="K3" s="3" t="s">
        <v>6</v>
      </c>
      <c r="L3" s="3" t="s">
        <v>7</v>
      </c>
      <c r="M3" s="29"/>
      <c r="N3" s="28"/>
      <c r="O3" s="28"/>
      <c r="P3" s="28"/>
      <c r="Q3" s="28"/>
      <c r="R3" s="28"/>
      <c r="S3" s="28"/>
      <c r="T3" s="28"/>
      <c r="U3" s="28"/>
      <c r="V3" s="28"/>
      <c r="W3" s="28"/>
      <c r="X3" s="28"/>
      <c r="Y3" s="28"/>
      <c r="Z3" s="28"/>
      <c r="AA3" s="28"/>
      <c r="AB3" s="28"/>
      <c r="AC3" s="28"/>
      <c r="AD3" s="28"/>
      <c r="AE3" s="28"/>
      <c r="AF3" s="28"/>
      <c r="AG3" s="28"/>
      <c r="AH3" s="28"/>
      <c r="AI3" s="28"/>
      <c r="AJ3" s="28"/>
      <c r="AK3" s="28"/>
      <c r="AL3" s="28"/>
      <c r="AM3" s="28"/>
      <c r="AN3" s="28"/>
      <c r="AO3" s="28"/>
      <c r="AP3" s="28"/>
      <c r="AQ3" s="28"/>
      <c r="AR3" s="28"/>
      <c r="AS3" s="28"/>
      <c r="AT3" s="28"/>
      <c r="AU3" s="28"/>
      <c r="AV3" s="28"/>
    </row>
    <row r="4" spans="1:48" ht="26.25" customHeight="1">
      <c r="A4" s="8" t="s">
        <v>53</v>
      </c>
      <c r="B4" s="9"/>
      <c r="C4" s="9"/>
      <c r="D4" s="9"/>
      <c r="E4" s="9"/>
      <c r="F4" s="9"/>
      <c r="G4" s="9"/>
      <c r="H4" s="9"/>
      <c r="I4" s="9"/>
      <c r="J4" s="9"/>
      <c r="K4" s="9"/>
      <c r="L4" s="9"/>
      <c r="M4" s="9"/>
      <c r="N4" s="1"/>
      <c r="O4" s="1"/>
      <c r="P4" s="1"/>
      <c r="Q4" s="5" t="s">
        <v>54</v>
      </c>
      <c r="R4" s="1"/>
      <c r="S4" s="1"/>
      <c r="T4" s="1"/>
      <c r="U4" s="1"/>
      <c r="V4" s="1"/>
      <c r="W4" s="1"/>
      <c r="X4" s="1"/>
      <c r="Y4" s="1"/>
      <c r="Z4" s="1"/>
      <c r="AA4" s="1"/>
      <c r="AB4" s="1"/>
      <c r="AC4" s="1"/>
      <c r="AD4" s="1"/>
      <c r="AE4" s="1"/>
      <c r="AF4" s="1"/>
      <c r="AG4" s="1"/>
      <c r="AH4" s="1"/>
      <c r="AI4" s="1"/>
      <c r="AJ4" s="1"/>
      <c r="AK4" s="1"/>
      <c r="AL4" s="1"/>
      <c r="AM4" s="1"/>
      <c r="AN4" s="1"/>
      <c r="AO4" s="1"/>
      <c r="AP4" s="1"/>
      <c r="AQ4" s="1"/>
      <c r="AR4" s="1"/>
      <c r="AS4" s="1"/>
      <c r="AT4" s="1"/>
      <c r="AU4" s="1"/>
      <c r="AV4" s="1"/>
    </row>
    <row r="5" spans="1:48" ht="26.25" customHeight="1">
      <c r="A5" s="8" t="s">
        <v>144</v>
      </c>
      <c r="B5" s="8" t="s">
        <v>55</v>
      </c>
      <c r="C5" s="8" t="s">
        <v>56</v>
      </c>
      <c r="D5" s="9">
        <v>265</v>
      </c>
      <c r="E5" s="10">
        <v>0</v>
      </c>
      <c r="F5" s="10">
        <f>TRUNC(E5*D5, 0)</f>
        <v>0</v>
      </c>
      <c r="G5" s="10"/>
      <c r="H5" s="10">
        <f>TRUNC(G5*D5, 0)</f>
        <v>0</v>
      </c>
      <c r="I5" s="10">
        <v>0</v>
      </c>
      <c r="J5" s="10">
        <f>TRUNC(I5*D5, 0)</f>
        <v>0</v>
      </c>
      <c r="K5" s="10">
        <f>TRUNC(E5+G5+I5, 0)</f>
        <v>0</v>
      </c>
      <c r="L5" s="10">
        <f>TRUNC(F5+H5+J5, 0)</f>
        <v>0</v>
      </c>
      <c r="M5" s="8" t="s">
        <v>51</v>
      </c>
      <c r="N5" s="5" t="s">
        <v>57</v>
      </c>
      <c r="O5" s="5" t="s">
        <v>51</v>
      </c>
      <c r="P5" s="5" t="s">
        <v>51</v>
      </c>
      <c r="Q5" s="5" t="s">
        <v>54</v>
      </c>
      <c r="R5" s="5" t="s">
        <v>58</v>
      </c>
      <c r="S5" s="5" t="s">
        <v>59</v>
      </c>
      <c r="T5" s="5" t="s">
        <v>59</v>
      </c>
      <c r="U5" s="1"/>
      <c r="V5" s="1"/>
      <c r="W5" s="1"/>
      <c r="X5" s="1"/>
      <c r="Y5" s="1"/>
      <c r="Z5" s="1"/>
      <c r="AA5" s="1"/>
      <c r="AB5" s="1"/>
      <c r="AC5" s="1"/>
      <c r="AD5" s="1"/>
      <c r="AE5" s="1"/>
      <c r="AF5" s="1"/>
      <c r="AG5" s="1"/>
      <c r="AH5" s="1"/>
      <c r="AI5" s="1"/>
      <c r="AJ5" s="1"/>
      <c r="AK5" s="1"/>
      <c r="AL5" s="1"/>
      <c r="AM5" s="1"/>
      <c r="AN5" s="1"/>
      <c r="AO5" s="1"/>
      <c r="AP5" s="1"/>
      <c r="AQ5" s="1"/>
      <c r="AR5" s="5" t="s">
        <v>51</v>
      </c>
      <c r="AS5" s="5" t="s">
        <v>51</v>
      </c>
      <c r="AT5" s="1"/>
      <c r="AU5" s="5" t="s">
        <v>60</v>
      </c>
      <c r="AV5" s="1">
        <v>20</v>
      </c>
    </row>
    <row r="6" spans="1:48" ht="26.25" customHeight="1">
      <c r="A6" s="8" t="s">
        <v>61</v>
      </c>
      <c r="B6" s="8" t="s">
        <v>62</v>
      </c>
      <c r="C6" s="8" t="s">
        <v>56</v>
      </c>
      <c r="D6" s="9">
        <v>265</v>
      </c>
      <c r="E6" s="10"/>
      <c r="F6" s="10">
        <f>TRUNC(E6*D6, 0)</f>
        <v>0</v>
      </c>
      <c r="G6" s="10"/>
      <c r="H6" s="10">
        <f>TRUNC(G6*D6, 0)</f>
        <v>0</v>
      </c>
      <c r="I6" s="10">
        <v>0</v>
      </c>
      <c r="J6" s="10">
        <f>TRUNC(I6*D6, 0)</f>
        <v>0</v>
      </c>
      <c r="K6" s="10">
        <f>TRUNC(E6+G6+I6, 0)</f>
        <v>0</v>
      </c>
      <c r="L6" s="10">
        <f>TRUNC(F6+H6+J6, 0)</f>
        <v>0</v>
      </c>
      <c r="M6" s="8" t="s">
        <v>51</v>
      </c>
      <c r="N6" s="5" t="s">
        <v>63</v>
      </c>
      <c r="O6" s="5" t="s">
        <v>51</v>
      </c>
      <c r="P6" s="5" t="s">
        <v>51</v>
      </c>
      <c r="Q6" s="5" t="s">
        <v>54</v>
      </c>
      <c r="R6" s="5" t="s">
        <v>58</v>
      </c>
      <c r="S6" s="5" t="s">
        <v>59</v>
      </c>
      <c r="T6" s="5" t="s">
        <v>59</v>
      </c>
      <c r="U6" s="1"/>
      <c r="V6" s="1"/>
      <c r="W6" s="1"/>
      <c r="X6" s="1"/>
      <c r="Y6" s="1"/>
      <c r="Z6" s="1"/>
      <c r="AA6" s="1"/>
      <c r="AB6" s="1"/>
      <c r="AC6" s="1"/>
      <c r="AD6" s="1"/>
      <c r="AE6" s="1"/>
      <c r="AF6" s="1"/>
      <c r="AG6" s="1"/>
      <c r="AH6" s="1"/>
      <c r="AI6" s="1"/>
      <c r="AJ6" s="1"/>
      <c r="AK6" s="1"/>
      <c r="AL6" s="1"/>
      <c r="AM6" s="1"/>
      <c r="AN6" s="1"/>
      <c r="AO6" s="1"/>
      <c r="AP6" s="1"/>
      <c r="AQ6" s="1"/>
      <c r="AR6" s="5" t="s">
        <v>51</v>
      </c>
      <c r="AS6" s="5" t="s">
        <v>51</v>
      </c>
      <c r="AT6" s="1"/>
      <c r="AU6" s="5" t="s">
        <v>64</v>
      </c>
      <c r="AV6" s="1">
        <v>10</v>
      </c>
    </row>
    <row r="7" spans="1:48" ht="26.25" customHeight="1">
      <c r="A7" s="9"/>
      <c r="B7" s="9"/>
      <c r="C7" s="9"/>
      <c r="D7" s="9"/>
      <c r="E7" s="9"/>
      <c r="F7" s="9"/>
      <c r="G7" s="9"/>
      <c r="H7" s="9"/>
      <c r="I7" s="9"/>
      <c r="J7" s="9"/>
      <c r="K7" s="9"/>
      <c r="L7" s="9"/>
      <c r="M7" s="9"/>
    </row>
    <row r="8" spans="1:48" ht="26.25" customHeight="1">
      <c r="A8" s="9" t="s">
        <v>65</v>
      </c>
      <c r="B8" s="9"/>
      <c r="C8" s="9"/>
      <c r="D8" s="9"/>
      <c r="E8" s="9"/>
      <c r="F8" s="10">
        <f>SUM(F5:F7)</f>
        <v>0</v>
      </c>
      <c r="G8" s="9"/>
      <c r="H8" s="10">
        <f>SUM(H5:H7)</f>
        <v>0</v>
      </c>
      <c r="I8" s="9"/>
      <c r="J8" s="10">
        <f>SUM(J5:J7)</f>
        <v>0</v>
      </c>
      <c r="K8" s="9"/>
      <c r="L8" s="10">
        <f>SUM(L5:L7)</f>
        <v>0</v>
      </c>
      <c r="M8" s="9"/>
      <c r="N8" t="s">
        <v>66</v>
      </c>
    </row>
    <row r="9" spans="1:48" ht="26.25" customHeight="1">
      <c r="A9" s="9"/>
      <c r="B9" s="9"/>
      <c r="C9" s="9"/>
      <c r="D9" s="9"/>
      <c r="E9" s="9"/>
      <c r="F9" s="9"/>
      <c r="G9" s="9"/>
      <c r="H9" s="9"/>
      <c r="I9" s="9"/>
      <c r="J9" s="9"/>
      <c r="K9" s="9"/>
      <c r="L9" s="9"/>
      <c r="M9" s="9"/>
    </row>
    <row r="10" spans="1:48" ht="26.25" customHeight="1">
      <c r="A10" s="9"/>
      <c r="B10" s="9"/>
      <c r="C10" s="9"/>
      <c r="D10" s="9"/>
      <c r="E10" s="9"/>
      <c r="F10" s="9"/>
      <c r="G10" s="9"/>
      <c r="H10" s="9"/>
      <c r="I10" s="9"/>
      <c r="J10" s="9"/>
      <c r="K10" s="9"/>
      <c r="L10" s="9"/>
      <c r="M10" s="9"/>
    </row>
    <row r="11" spans="1:48" ht="26.25" customHeight="1">
      <c r="A11" s="8" t="s">
        <v>67</v>
      </c>
      <c r="B11" s="9"/>
      <c r="C11" s="9"/>
      <c r="D11" s="9"/>
      <c r="E11" s="9"/>
      <c r="F11" s="9"/>
      <c r="G11" s="9"/>
      <c r="H11" s="9"/>
      <c r="I11" s="9"/>
      <c r="J11" s="9"/>
      <c r="K11" s="9"/>
      <c r="L11" s="9"/>
      <c r="M11" s="9"/>
      <c r="N11" s="1"/>
      <c r="O11" s="1"/>
      <c r="P11" s="1"/>
      <c r="Q11" s="5" t="s">
        <v>68</v>
      </c>
      <c r="R11" s="1"/>
      <c r="S11" s="1"/>
      <c r="T11" s="1"/>
      <c r="U11" s="1"/>
      <c r="V11" s="1"/>
      <c r="W11" s="1"/>
      <c r="X11" s="1"/>
      <c r="Y11" s="1"/>
      <c r="Z11" s="1"/>
      <c r="AA11" s="1"/>
      <c r="AB11" s="1"/>
      <c r="AC11" s="1"/>
      <c r="AD11" s="1"/>
      <c r="AE11" s="1"/>
      <c r="AF11" s="1"/>
      <c r="AG11" s="1"/>
      <c r="AH11" s="1"/>
      <c r="AI11" s="1"/>
      <c r="AJ11" s="1"/>
      <c r="AK11" s="1"/>
      <c r="AL11" s="1"/>
      <c r="AM11" s="1"/>
      <c r="AN11" s="1"/>
      <c r="AO11" s="1"/>
      <c r="AP11" s="1"/>
      <c r="AQ11" s="1"/>
      <c r="AR11" s="1"/>
      <c r="AS11" s="1"/>
      <c r="AT11" s="1"/>
      <c r="AU11" s="1"/>
      <c r="AV11" s="1"/>
    </row>
    <row r="12" spans="1:48" ht="26.25" customHeight="1">
      <c r="A12" s="8" t="s">
        <v>69</v>
      </c>
      <c r="B12" s="8" t="s">
        <v>152</v>
      </c>
      <c r="C12" s="8" t="s">
        <v>70</v>
      </c>
      <c r="D12" s="9">
        <v>100</v>
      </c>
      <c r="E12" s="10"/>
      <c r="F12" s="10">
        <f t="shared" ref="F12:F17" si="0">TRUNC(E12*D12, 0)</f>
        <v>0</v>
      </c>
      <c r="G12" s="10"/>
      <c r="H12" s="10">
        <f>TRUNC(G12*D12, 0)</f>
        <v>0</v>
      </c>
      <c r="I12" s="10">
        <v>0</v>
      </c>
      <c r="J12" s="10">
        <f>TRUNC(I12*D12, 0)</f>
        <v>0</v>
      </c>
      <c r="K12" s="10">
        <f t="shared" ref="K12:L16" si="1">TRUNC(E12+G12+I12, 0)</f>
        <v>0</v>
      </c>
      <c r="L12" s="10">
        <f t="shared" si="1"/>
        <v>0</v>
      </c>
      <c r="M12" s="8" t="s">
        <v>51</v>
      </c>
      <c r="N12" s="5" t="s">
        <v>71</v>
      </c>
      <c r="O12" s="5" t="s">
        <v>51</v>
      </c>
      <c r="P12" s="5" t="s">
        <v>51</v>
      </c>
      <c r="Q12" s="5" t="s">
        <v>68</v>
      </c>
      <c r="R12" s="5" t="s">
        <v>58</v>
      </c>
      <c r="S12" s="5" t="s">
        <v>59</v>
      </c>
      <c r="T12" s="5" t="s">
        <v>59</v>
      </c>
      <c r="U12" s="1"/>
      <c r="V12" s="1"/>
      <c r="W12" s="1"/>
      <c r="X12" s="1"/>
      <c r="Y12" s="1"/>
      <c r="Z12" s="1"/>
      <c r="AA12" s="1"/>
      <c r="AB12" s="1"/>
      <c r="AC12" s="1"/>
      <c r="AD12" s="1"/>
      <c r="AE12" s="1"/>
      <c r="AF12" s="1"/>
      <c r="AG12" s="1"/>
      <c r="AH12" s="1"/>
      <c r="AI12" s="1"/>
      <c r="AJ12" s="1"/>
      <c r="AK12" s="1"/>
      <c r="AL12" s="1"/>
      <c r="AM12" s="1"/>
      <c r="AN12" s="1"/>
      <c r="AO12" s="1"/>
      <c r="AP12" s="1"/>
      <c r="AQ12" s="1"/>
      <c r="AR12" s="5" t="s">
        <v>51</v>
      </c>
      <c r="AS12" s="5" t="s">
        <v>51</v>
      </c>
      <c r="AT12" s="1"/>
      <c r="AU12" s="5" t="s">
        <v>72</v>
      </c>
      <c r="AV12" s="1">
        <v>19</v>
      </c>
    </row>
    <row r="13" spans="1:48" ht="26.25" customHeight="1">
      <c r="A13" s="8" t="s">
        <v>73</v>
      </c>
      <c r="B13" s="8" t="s">
        <v>74</v>
      </c>
      <c r="C13" s="8" t="s">
        <v>70</v>
      </c>
      <c r="D13" s="9">
        <v>30</v>
      </c>
      <c r="E13" s="10"/>
      <c r="F13" s="10">
        <f t="shared" si="0"/>
        <v>0</v>
      </c>
      <c r="G13" s="10"/>
      <c r="H13" s="10">
        <f>TRUNC(G13*D13, 0)</f>
        <v>0</v>
      </c>
      <c r="I13" s="10"/>
      <c r="J13" s="10">
        <f>I13*D13</f>
        <v>0</v>
      </c>
      <c r="K13" s="10">
        <f t="shared" si="1"/>
        <v>0</v>
      </c>
      <c r="L13" s="10">
        <f t="shared" si="1"/>
        <v>0</v>
      </c>
      <c r="M13" s="8" t="s">
        <v>51</v>
      </c>
      <c r="N13" s="5" t="s">
        <v>75</v>
      </c>
      <c r="O13" s="5" t="s">
        <v>51</v>
      </c>
      <c r="P13" s="5" t="s">
        <v>51</v>
      </c>
      <c r="Q13" s="5" t="s">
        <v>68</v>
      </c>
      <c r="R13" s="5" t="s">
        <v>58</v>
      </c>
      <c r="S13" s="5" t="s">
        <v>59</v>
      </c>
      <c r="T13" s="5" t="s">
        <v>59</v>
      </c>
      <c r="U13" s="1"/>
      <c r="V13" s="1"/>
      <c r="W13" s="1"/>
      <c r="X13" s="1"/>
      <c r="Y13" s="1"/>
      <c r="Z13" s="1"/>
      <c r="AA13" s="1"/>
      <c r="AB13" s="1"/>
      <c r="AC13" s="1"/>
      <c r="AD13" s="1"/>
      <c r="AE13" s="1"/>
      <c r="AF13" s="1"/>
      <c r="AG13" s="1"/>
      <c r="AH13" s="1"/>
      <c r="AI13" s="1"/>
      <c r="AJ13" s="1"/>
      <c r="AK13" s="1"/>
      <c r="AL13" s="1"/>
      <c r="AM13" s="1"/>
      <c r="AN13" s="1"/>
      <c r="AO13" s="1"/>
      <c r="AP13" s="1"/>
      <c r="AQ13" s="1"/>
      <c r="AR13" s="5" t="s">
        <v>51</v>
      </c>
      <c r="AS13" s="5" t="s">
        <v>51</v>
      </c>
      <c r="AT13" s="1"/>
      <c r="AU13" s="5" t="s">
        <v>76</v>
      </c>
      <c r="AV13" s="1">
        <v>11</v>
      </c>
    </row>
    <row r="14" spans="1:48" ht="26.25" customHeight="1">
      <c r="A14" s="8" t="s">
        <v>77</v>
      </c>
      <c r="B14" s="8" t="s">
        <v>156</v>
      </c>
      <c r="C14" s="8" t="s">
        <v>56</v>
      </c>
      <c r="D14" s="9">
        <v>265</v>
      </c>
      <c r="E14" s="10"/>
      <c r="F14" s="10">
        <f t="shared" si="0"/>
        <v>0</v>
      </c>
      <c r="G14" s="10"/>
      <c r="H14" s="10">
        <f>TRUNC(G14*D14, 0)</f>
        <v>0</v>
      </c>
      <c r="I14" s="10"/>
      <c r="J14" s="10">
        <f t="shared" ref="J14:J15" si="2">I14*D14</f>
        <v>0</v>
      </c>
      <c r="K14" s="10">
        <f t="shared" si="1"/>
        <v>0</v>
      </c>
      <c r="L14" s="10">
        <f t="shared" si="1"/>
        <v>0</v>
      </c>
      <c r="M14" s="8" t="s">
        <v>51</v>
      </c>
      <c r="N14" s="5" t="s">
        <v>78</v>
      </c>
      <c r="O14" s="5" t="s">
        <v>51</v>
      </c>
      <c r="P14" s="5" t="s">
        <v>51</v>
      </c>
      <c r="Q14" s="5" t="s">
        <v>68</v>
      </c>
      <c r="R14" s="5" t="s">
        <v>58</v>
      </c>
      <c r="S14" s="5" t="s">
        <v>59</v>
      </c>
      <c r="T14" s="5" t="s">
        <v>59</v>
      </c>
      <c r="U14" s="1"/>
      <c r="V14" s="1"/>
      <c r="W14" s="1"/>
      <c r="X14" s="1"/>
      <c r="Y14" s="1"/>
      <c r="Z14" s="1"/>
      <c r="AA14" s="1"/>
      <c r="AB14" s="1"/>
      <c r="AC14" s="1"/>
      <c r="AD14" s="1"/>
      <c r="AE14" s="1"/>
      <c r="AF14" s="1"/>
      <c r="AG14" s="1"/>
      <c r="AH14" s="1"/>
      <c r="AI14" s="1"/>
      <c r="AJ14" s="1"/>
      <c r="AK14" s="1"/>
      <c r="AL14" s="1"/>
      <c r="AM14" s="1"/>
      <c r="AN14" s="1"/>
      <c r="AO14" s="1"/>
      <c r="AP14" s="1"/>
      <c r="AQ14" s="1"/>
      <c r="AR14" s="5" t="s">
        <v>51</v>
      </c>
      <c r="AS14" s="5" t="s">
        <v>51</v>
      </c>
      <c r="AT14" s="1"/>
      <c r="AU14" s="5" t="s">
        <v>79</v>
      </c>
      <c r="AV14" s="1">
        <v>16</v>
      </c>
    </row>
    <row r="15" spans="1:48" ht="26.25" customHeight="1">
      <c r="A15" s="8" t="s">
        <v>80</v>
      </c>
      <c r="B15" s="8" t="s">
        <v>81</v>
      </c>
      <c r="C15" s="8" t="s">
        <v>70</v>
      </c>
      <c r="D15" s="9">
        <v>25</v>
      </c>
      <c r="E15" s="10"/>
      <c r="F15" s="10">
        <f t="shared" si="0"/>
        <v>0</v>
      </c>
      <c r="G15" s="10"/>
      <c r="H15" s="10">
        <f>TRUNC(G15*D15, 0)</f>
        <v>0</v>
      </c>
      <c r="I15" s="10"/>
      <c r="J15" s="10">
        <f t="shared" si="2"/>
        <v>0</v>
      </c>
      <c r="K15" s="10">
        <f t="shared" si="1"/>
        <v>0</v>
      </c>
      <c r="L15" s="10">
        <f t="shared" si="1"/>
        <v>0</v>
      </c>
      <c r="M15" s="8" t="s">
        <v>51</v>
      </c>
      <c r="N15" s="5" t="s">
        <v>82</v>
      </c>
      <c r="O15" s="5" t="s">
        <v>51</v>
      </c>
      <c r="P15" s="5" t="s">
        <v>51</v>
      </c>
      <c r="Q15" s="5" t="s">
        <v>68</v>
      </c>
      <c r="R15" s="5" t="s">
        <v>58</v>
      </c>
      <c r="S15" s="5" t="s">
        <v>59</v>
      </c>
      <c r="T15" s="5" t="s">
        <v>59</v>
      </c>
      <c r="U15" s="1"/>
      <c r="V15" s="1"/>
      <c r="W15" s="1"/>
      <c r="X15" s="1"/>
      <c r="Y15" s="1"/>
      <c r="Z15" s="1"/>
      <c r="AA15" s="1"/>
      <c r="AB15" s="1"/>
      <c r="AC15" s="1"/>
      <c r="AD15" s="1"/>
      <c r="AE15" s="1"/>
      <c r="AF15" s="1"/>
      <c r="AG15" s="1"/>
      <c r="AH15" s="1"/>
      <c r="AI15" s="1"/>
      <c r="AJ15" s="1"/>
      <c r="AK15" s="1"/>
      <c r="AL15" s="1"/>
      <c r="AM15" s="1"/>
      <c r="AN15" s="1"/>
      <c r="AO15" s="1"/>
      <c r="AP15" s="1"/>
      <c r="AQ15" s="1"/>
      <c r="AR15" s="5" t="s">
        <v>51</v>
      </c>
      <c r="AS15" s="5" t="s">
        <v>51</v>
      </c>
      <c r="AT15" s="1"/>
      <c r="AU15" s="5" t="s">
        <v>83</v>
      </c>
      <c r="AV15" s="1">
        <v>21</v>
      </c>
    </row>
    <row r="16" spans="1:48" ht="26.25" customHeight="1">
      <c r="A16" s="8" t="s">
        <v>84</v>
      </c>
      <c r="B16" s="8" t="s">
        <v>51</v>
      </c>
      <c r="C16" s="8" t="s">
        <v>70</v>
      </c>
      <c r="D16" s="9">
        <v>25</v>
      </c>
      <c r="E16" s="10"/>
      <c r="F16" s="10">
        <f t="shared" si="0"/>
        <v>0</v>
      </c>
      <c r="G16" s="10"/>
      <c r="H16" s="10">
        <f>TRUNC(G16*D16, 0)</f>
        <v>0</v>
      </c>
      <c r="I16" s="10"/>
      <c r="J16" s="10">
        <f>TRUNC(I16*D16, 0)</f>
        <v>0</v>
      </c>
      <c r="K16" s="10">
        <f t="shared" si="1"/>
        <v>0</v>
      </c>
      <c r="L16" s="10">
        <f t="shared" si="1"/>
        <v>0</v>
      </c>
      <c r="M16" s="8" t="s">
        <v>51</v>
      </c>
      <c r="N16" s="5" t="s">
        <v>85</v>
      </c>
      <c r="O16" s="5" t="s">
        <v>51</v>
      </c>
      <c r="P16" s="5" t="s">
        <v>51</v>
      </c>
      <c r="Q16" s="5" t="s">
        <v>68</v>
      </c>
      <c r="R16" s="5" t="s">
        <v>58</v>
      </c>
      <c r="S16" s="5" t="s">
        <v>59</v>
      </c>
      <c r="T16" s="5" t="s">
        <v>59</v>
      </c>
      <c r="U16" s="1"/>
      <c r="V16" s="1"/>
      <c r="W16" s="1"/>
      <c r="X16" s="1"/>
      <c r="Y16" s="1"/>
      <c r="Z16" s="1"/>
      <c r="AA16" s="1"/>
      <c r="AB16" s="1"/>
      <c r="AC16" s="1"/>
      <c r="AD16" s="1"/>
      <c r="AE16" s="1"/>
      <c r="AF16" s="1"/>
      <c r="AG16" s="1"/>
      <c r="AH16" s="1"/>
      <c r="AI16" s="1"/>
      <c r="AJ16" s="1"/>
      <c r="AK16" s="1"/>
      <c r="AL16" s="1"/>
      <c r="AM16" s="1"/>
      <c r="AN16" s="1"/>
      <c r="AO16" s="1"/>
      <c r="AP16" s="1"/>
      <c r="AQ16" s="1"/>
      <c r="AR16" s="5" t="s">
        <v>51</v>
      </c>
      <c r="AS16" s="5" t="s">
        <v>51</v>
      </c>
      <c r="AT16" s="1"/>
      <c r="AU16" s="5" t="s">
        <v>86</v>
      </c>
      <c r="AV16" s="1">
        <v>7</v>
      </c>
    </row>
    <row r="17" spans="1:48" ht="26.25" customHeight="1">
      <c r="A17" s="9" t="s">
        <v>145</v>
      </c>
      <c r="B17" s="9" t="s">
        <v>146</v>
      </c>
      <c r="C17" s="9" t="s">
        <v>147</v>
      </c>
      <c r="D17" s="9">
        <v>1</v>
      </c>
      <c r="E17" s="15">
        <f>H19*5%</f>
        <v>0</v>
      </c>
      <c r="F17" s="10">
        <f t="shared" si="0"/>
        <v>0</v>
      </c>
      <c r="G17" s="9"/>
      <c r="H17" s="9"/>
      <c r="I17" s="9"/>
      <c r="J17" s="9"/>
      <c r="K17" s="10">
        <f t="shared" ref="K17" si="3">TRUNC(E17+G17+I17, 0)</f>
        <v>0</v>
      </c>
      <c r="L17" s="10">
        <f t="shared" ref="L17" si="4">TRUNC(F17+H17+J17, 0)</f>
        <v>0</v>
      </c>
      <c r="M17" s="9"/>
    </row>
    <row r="18" spans="1:48" ht="26.25" customHeight="1">
      <c r="A18" s="9"/>
      <c r="B18" s="9"/>
      <c r="C18" s="9"/>
      <c r="D18" s="9"/>
      <c r="E18" s="9"/>
      <c r="F18" s="9"/>
      <c r="G18" s="9"/>
      <c r="H18" s="9"/>
      <c r="I18" s="9"/>
      <c r="J18" s="9"/>
      <c r="K18" s="9"/>
      <c r="L18" s="9"/>
      <c r="M18" s="9"/>
    </row>
    <row r="19" spans="1:48" ht="26.25" customHeight="1">
      <c r="A19" s="9" t="s">
        <v>65</v>
      </c>
      <c r="B19" s="9"/>
      <c r="C19" s="9"/>
      <c r="D19" s="9"/>
      <c r="E19" s="9"/>
      <c r="F19" s="10">
        <f>SUM(F12:F18)</f>
        <v>0</v>
      </c>
      <c r="G19" s="9"/>
      <c r="H19" s="10">
        <f>SUM(H12:H18)</f>
        <v>0</v>
      </c>
      <c r="I19" s="9"/>
      <c r="J19" s="10">
        <f>SUM(J12:J18)</f>
        <v>0</v>
      </c>
      <c r="K19" s="9"/>
      <c r="L19" s="10">
        <f>SUM(L12:L18)</f>
        <v>0</v>
      </c>
      <c r="M19" s="9"/>
      <c r="N19" t="s">
        <v>66</v>
      </c>
    </row>
    <row r="20" spans="1:48" ht="26.25" customHeight="1">
      <c r="A20" s="9"/>
      <c r="B20" s="9"/>
      <c r="C20" s="9"/>
      <c r="D20" s="9"/>
      <c r="E20" s="9"/>
      <c r="F20" s="9"/>
      <c r="G20" s="9"/>
      <c r="H20" s="9"/>
      <c r="I20" s="9"/>
      <c r="J20" s="9"/>
      <c r="K20" s="9"/>
      <c r="L20" s="9"/>
      <c r="M20" s="9"/>
    </row>
    <row r="21" spans="1:48" ht="26.25" customHeight="1">
      <c r="A21" s="9"/>
      <c r="B21" s="9"/>
      <c r="C21" s="9"/>
      <c r="D21" s="9"/>
      <c r="E21" s="9"/>
      <c r="F21" s="9"/>
      <c r="G21" s="9"/>
      <c r="H21" s="9"/>
      <c r="I21" s="9"/>
      <c r="J21" s="9"/>
      <c r="K21" s="9"/>
      <c r="L21" s="9"/>
      <c r="M21" s="9"/>
    </row>
    <row r="22" spans="1:48" ht="26.25" customHeight="1">
      <c r="A22" s="8" t="s">
        <v>87</v>
      </c>
      <c r="B22" s="9"/>
      <c r="C22" s="9"/>
      <c r="D22" s="9"/>
      <c r="E22" s="9"/>
      <c r="F22" s="9"/>
      <c r="G22" s="9"/>
      <c r="H22" s="9"/>
      <c r="I22" s="9"/>
      <c r="J22" s="9"/>
      <c r="K22" s="9"/>
      <c r="L22" s="9"/>
      <c r="M22" s="9"/>
      <c r="N22" s="1"/>
      <c r="O22" s="1"/>
      <c r="P22" s="1"/>
      <c r="Q22" s="5" t="s">
        <v>88</v>
      </c>
      <c r="R22" s="1"/>
      <c r="S22" s="1"/>
      <c r="T22" s="1"/>
      <c r="U22" s="1"/>
      <c r="V22" s="1"/>
      <c r="W22" s="1"/>
      <c r="X22" s="1"/>
      <c r="Y22" s="1"/>
      <c r="Z22" s="1"/>
      <c r="AA22" s="1"/>
      <c r="AB22" s="1"/>
      <c r="AC22" s="1"/>
      <c r="AD22" s="1"/>
      <c r="AE22" s="1"/>
      <c r="AF22" s="1"/>
      <c r="AG22" s="1"/>
      <c r="AH22" s="1"/>
      <c r="AI22" s="1"/>
      <c r="AJ22" s="1"/>
      <c r="AK22" s="1"/>
      <c r="AL22" s="1"/>
      <c r="AM22" s="1"/>
      <c r="AN22" s="1"/>
      <c r="AO22" s="1"/>
      <c r="AP22" s="1"/>
      <c r="AQ22" s="1"/>
      <c r="AR22" s="1"/>
      <c r="AS22" s="1"/>
      <c r="AT22" s="1"/>
      <c r="AU22" s="1"/>
      <c r="AV22" s="1"/>
    </row>
    <row r="23" spans="1:48" ht="26.25" customHeight="1">
      <c r="A23" s="8" t="s">
        <v>89</v>
      </c>
      <c r="B23" s="8" t="s">
        <v>90</v>
      </c>
      <c r="C23" s="8" t="s">
        <v>91</v>
      </c>
      <c r="D23" s="9">
        <v>4.5</v>
      </c>
      <c r="E23" s="10">
        <v>0</v>
      </c>
      <c r="F23" s="10">
        <f>TRUNC(E23*D23, 0)</f>
        <v>0</v>
      </c>
      <c r="G23" s="10">
        <v>0</v>
      </c>
      <c r="H23" s="10">
        <f>TRUNC(G23*D23, 0)</f>
        <v>0</v>
      </c>
      <c r="I23" s="10"/>
      <c r="J23" s="10">
        <f>TRUNC(I23*D23, 0)</f>
        <v>0</v>
      </c>
      <c r="K23" s="10">
        <f>TRUNC(E23+G23+I23, 0)</f>
        <v>0</v>
      </c>
      <c r="L23" s="10">
        <f>TRUNC(F23+H23+J23, 0)</f>
        <v>0</v>
      </c>
      <c r="M23" s="8" t="s">
        <v>51</v>
      </c>
      <c r="N23" s="5" t="s">
        <v>92</v>
      </c>
      <c r="O23" s="5" t="s">
        <v>51</v>
      </c>
      <c r="P23" s="5" t="s">
        <v>51</v>
      </c>
      <c r="Q23" s="5" t="s">
        <v>88</v>
      </c>
      <c r="R23" s="5" t="s">
        <v>58</v>
      </c>
      <c r="S23" s="5" t="s">
        <v>59</v>
      </c>
      <c r="T23" s="5" t="s">
        <v>59</v>
      </c>
      <c r="U23" s="1"/>
      <c r="V23" s="1"/>
      <c r="W23" s="1"/>
      <c r="X23" s="1"/>
      <c r="Y23" s="1"/>
      <c r="Z23" s="1"/>
      <c r="AA23" s="1"/>
      <c r="AB23" s="1"/>
      <c r="AC23" s="1"/>
      <c r="AD23" s="1"/>
      <c r="AE23" s="1"/>
      <c r="AF23" s="1"/>
      <c r="AG23" s="1"/>
      <c r="AH23" s="1"/>
      <c r="AI23" s="1"/>
      <c r="AJ23" s="1"/>
      <c r="AK23" s="1"/>
      <c r="AL23" s="1"/>
      <c r="AM23" s="1"/>
      <c r="AN23" s="1"/>
      <c r="AO23" s="1"/>
      <c r="AP23" s="1"/>
      <c r="AQ23" s="1"/>
      <c r="AR23" s="5" t="s">
        <v>51</v>
      </c>
      <c r="AS23" s="5" t="s">
        <v>51</v>
      </c>
      <c r="AT23" s="1"/>
      <c r="AU23" s="5" t="s">
        <v>93</v>
      </c>
      <c r="AV23" s="1">
        <v>13</v>
      </c>
    </row>
    <row r="24" spans="1:48" ht="26.25" customHeight="1">
      <c r="A24" s="9" t="s">
        <v>148</v>
      </c>
      <c r="B24" s="9" t="s">
        <v>149</v>
      </c>
      <c r="C24" s="8" t="s">
        <v>91</v>
      </c>
      <c r="D24" s="9">
        <v>4.5</v>
      </c>
      <c r="E24" s="9"/>
      <c r="F24" s="9"/>
      <c r="G24" s="9"/>
      <c r="H24" s="9"/>
      <c r="I24" s="10"/>
      <c r="J24" s="10">
        <f>TRUNC(I24*D24, 0)</f>
        <v>0</v>
      </c>
      <c r="K24" s="10">
        <f>TRUNC(E24+G24+I24, 0)</f>
        <v>0</v>
      </c>
      <c r="L24" s="10">
        <f>TRUNC(F24+H24+J24, 0)</f>
        <v>0</v>
      </c>
      <c r="M24" s="9"/>
    </row>
    <row r="25" spans="1:48" ht="26.25" customHeight="1">
      <c r="A25" s="9"/>
      <c r="B25" s="9"/>
      <c r="C25" s="9"/>
      <c r="D25" s="9"/>
      <c r="E25" s="9"/>
      <c r="F25" s="9"/>
      <c r="G25" s="9"/>
      <c r="H25" s="9"/>
      <c r="I25" s="9"/>
      <c r="J25" s="9"/>
      <c r="K25" s="9"/>
      <c r="L25" s="9"/>
      <c r="M25" s="9"/>
    </row>
    <row r="26" spans="1:48" ht="26.25" customHeight="1">
      <c r="A26" s="9" t="s">
        <v>65</v>
      </c>
      <c r="B26" s="9"/>
      <c r="C26" s="9"/>
      <c r="D26" s="9"/>
      <c r="E26" s="9"/>
      <c r="F26" s="10">
        <f>SUM(F23:F25)</f>
        <v>0</v>
      </c>
      <c r="G26" s="9"/>
      <c r="H26" s="10">
        <f>SUM(H23:H25)</f>
        <v>0</v>
      </c>
      <c r="I26" s="9"/>
      <c r="J26" s="10">
        <f>SUM(J23:J25)</f>
        <v>0</v>
      </c>
      <c r="K26" s="9"/>
      <c r="L26" s="10">
        <f>SUM(L23:L25)</f>
        <v>0</v>
      </c>
      <c r="M26" s="9"/>
      <c r="N26" t="s">
        <v>66</v>
      </c>
    </row>
  </sheetData>
  <mergeCells count="45">
    <mergeCell ref="S2:S3"/>
    <mergeCell ref="A1:M1"/>
    <mergeCell ref="A2:A3"/>
    <mergeCell ref="B2:B3"/>
    <mergeCell ref="C2:C3"/>
    <mergeCell ref="D2:D3"/>
    <mergeCell ref="E2:F2"/>
    <mergeCell ref="G2:H2"/>
    <mergeCell ref="I2:J2"/>
    <mergeCell ref="K2:L2"/>
    <mergeCell ref="M2:M3"/>
    <mergeCell ref="N2:N3"/>
    <mergeCell ref="O2:O3"/>
    <mergeCell ref="P2:P3"/>
    <mergeCell ref="Q2:Q3"/>
    <mergeCell ref="R2:R3"/>
    <mergeCell ref="AE2:AE3"/>
    <mergeCell ref="T2:T3"/>
    <mergeCell ref="U2:U3"/>
    <mergeCell ref="V2:V3"/>
    <mergeCell ref="W2:W3"/>
    <mergeCell ref="X2:X3"/>
    <mergeCell ref="Y2:Y3"/>
    <mergeCell ref="Z2:Z3"/>
    <mergeCell ref="AA2:AA3"/>
    <mergeCell ref="AB2:AB3"/>
    <mergeCell ref="AC2:AC3"/>
    <mergeCell ref="AD2:AD3"/>
    <mergeCell ref="AQ2:AQ3"/>
    <mergeCell ref="AF2:AF3"/>
    <mergeCell ref="AG2:AG3"/>
    <mergeCell ref="AH2:AH3"/>
    <mergeCell ref="AI2:AI3"/>
    <mergeCell ref="AJ2:AJ3"/>
    <mergeCell ref="AK2:AK3"/>
    <mergeCell ref="AL2:AL3"/>
    <mergeCell ref="AM2:AM3"/>
    <mergeCell ref="AN2:AN3"/>
    <mergeCell ref="AO2:AO3"/>
    <mergeCell ref="AP2:AP3"/>
    <mergeCell ref="AR2:AR3"/>
    <mergeCell ref="AS2:AS3"/>
    <mergeCell ref="AT2:AT3"/>
    <mergeCell ref="AU2:AU3"/>
    <mergeCell ref="AV2:AV3"/>
  </mergeCells>
  <phoneticPr fontId="3" type="noConversion"/>
  <pageMargins left="0.78740157480314954" right="0" top="0.39370078740157477" bottom="0.39370078740157477" header="0" footer="0"/>
  <pageSetup paperSize="9" scale="64" fitToHeight="0" orientation="landscape" r:id="rId1"/>
  <rowBreaks count="1" manualBreakCount="1">
    <brk id="26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3</vt:i4>
      </vt:variant>
      <vt:variant>
        <vt:lpstr>이름이 지정된 범위</vt:lpstr>
      </vt:variant>
      <vt:variant>
        <vt:i4>5</vt:i4>
      </vt:variant>
    </vt:vector>
  </HeadingPairs>
  <TitlesOfParts>
    <vt:vector size="8" baseType="lpstr">
      <vt:lpstr>원가계산서</vt:lpstr>
      <vt:lpstr>공종별집계표</vt:lpstr>
      <vt:lpstr>공종별내역서</vt:lpstr>
      <vt:lpstr>공종별내역서!Print_Area</vt:lpstr>
      <vt:lpstr>공종별집계표!Print_Area</vt:lpstr>
      <vt:lpstr>공종별내역서!Print_Titles</vt:lpstr>
      <vt:lpstr>공종별집계표!Print_Titles</vt:lpstr>
      <vt:lpstr>원가계산서!Print_Titles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황완주</dc:creator>
  <cp:lastModifiedBy>이영우</cp:lastModifiedBy>
  <cp:lastPrinted>2015-05-04T04:15:41Z</cp:lastPrinted>
  <dcterms:created xsi:type="dcterms:W3CDTF">2015-04-17T04:32:54Z</dcterms:created>
  <dcterms:modified xsi:type="dcterms:W3CDTF">2015-05-04T04:15:59Z</dcterms:modified>
</cp:coreProperties>
</file>